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Beitragsanpassung" sheetId="1" r:id="rId1"/>
    <sheet name="PKV_KALKULATION" sheetId="2" r:id="rId2"/>
  </sheets>
  <definedNames/>
  <calcPr fullCalcOnLoad="1"/>
</workbook>
</file>

<file path=xl/comments1.xml><?xml version="1.0" encoding="utf-8"?>
<comments xmlns="http://schemas.openxmlformats.org/spreadsheetml/2006/main">
  <authors>
    <author> </author>
  </authors>
  <commentList>
    <comment ref="E12" authorId="0">
      <text>
        <r>
          <rPr>
            <b/>
            <sz val="8"/>
            <rFont val="Tahoma"/>
            <family val="0"/>
          </rPr>
          <t xml:space="preserve"> :</t>
        </r>
        <r>
          <rPr>
            <sz val="8"/>
            <rFont val="Tahoma"/>
            <family val="0"/>
          </rPr>
          <t xml:space="preserve">
als Storno wird die altersabhängige Wahrscheinlichkeit des vorzeitigen Abgangs ohne Tod bezeichnet, also Kündigungen und sonstige Vertragsbeendigungen in einem Kalenderjahr.
Da im Stornofall die Alterungsrückstellungen vererbt werden, wird das Storno in die Beiträge beitragsmindernd eingerechnet. Geht das Storno relativ z. B. um einen bestimmten Prozentsatz zurück (der hier eingegeben werden kann), dann erhöhen sich die Beiträge zusätzlich. 
Eingabe </t>
        </r>
        <r>
          <rPr>
            <sz val="8"/>
            <color indexed="10"/>
            <rFont val="Tahoma"/>
            <family val="2"/>
          </rPr>
          <t>0 % :</t>
        </r>
        <r>
          <rPr>
            <sz val="8"/>
            <rFont val="Tahoma"/>
            <family val="0"/>
          </rPr>
          <t xml:space="preserve">    rechnet mit dem bisherigen Storno
Eingabe </t>
        </r>
        <r>
          <rPr>
            <sz val="8"/>
            <color indexed="10"/>
            <rFont val="Tahoma"/>
            <family val="2"/>
          </rPr>
          <t>100 %:</t>
        </r>
        <r>
          <rPr>
            <sz val="8"/>
            <rFont val="Tahoma"/>
            <family val="0"/>
          </rPr>
          <t xml:space="preserve"> rechnet ohne Storno
Eingabe </t>
        </r>
        <r>
          <rPr>
            <sz val="8"/>
            <color indexed="10"/>
            <rFont val="Tahoma"/>
            <family val="2"/>
          </rPr>
          <t xml:space="preserve">50 %: </t>
        </r>
        <r>
          <rPr>
            <sz val="8"/>
            <rFont val="Tahoma"/>
            <family val="0"/>
          </rPr>
          <t xml:space="preserve">  Storno sinkt auf die Hälfte
Das bisherige Storno - vor Beitragsanpassung - stimmt mit den Wahrscheinlichkeitstafeln 2001 der BaFin überein. Jedes Unternehmen und jeder Tarif kann eigene davon unterschiedliche Stornowahrscheinlichkeiten aufweisen.
Geht das Storno zurück - wie dies  im Branchennmittel zu beobachten war - dann müssen Leistungen für mehr ältere Versicherte bzw. länger erbracht werden, was zusätzlich  beitragserhöhend wirkt.
   </t>
        </r>
      </text>
    </comment>
    <comment ref="E13" authorId="0">
      <text>
        <r>
          <rPr>
            <b/>
            <sz val="8"/>
            <rFont val="Tahoma"/>
            <family val="0"/>
          </rPr>
          <t xml:space="preserve"> :</t>
        </r>
        <r>
          <rPr>
            <sz val="8"/>
            <rFont val="Tahoma"/>
            <family val="0"/>
          </rPr>
          <t xml:space="preserve">
Es wird bei der Beitragsanpassung eine gleichmäßige Steigerung der Schäden - Versicherungsleistungen - für die Versicherten in allen Altern unterstellt. 
Einagbe </t>
        </r>
        <r>
          <rPr>
            <sz val="8"/>
            <color indexed="10"/>
            <rFont val="Tahoma"/>
            <family val="2"/>
          </rPr>
          <t xml:space="preserve">0 %: </t>
        </r>
        <r>
          <rPr>
            <sz val="8"/>
            <rFont val="Tahoma"/>
            <family val="0"/>
          </rPr>
          <t xml:space="preserve"> Berechnung mit unveränderten Leistungen
Eingabe </t>
        </r>
        <r>
          <rPr>
            <sz val="8"/>
            <color indexed="10"/>
            <rFont val="Tahoma"/>
            <family val="2"/>
          </rPr>
          <t>10 %:</t>
        </r>
        <r>
          <rPr>
            <sz val="8"/>
            <rFont val="Tahoma"/>
            <family val="0"/>
          </rPr>
          <t xml:space="preserve"> die Leistungen nach der Beitragsanpassung liegen um 10 % über den vor der Beitragsanpassung kalkulierten.
Die altersabhängigen Leistungen vor der Beitragsanpassung entsperchen den sogenannten altersabhängigen Kopfschäden aus den Wahrscheinlkchkeitstafeln 2001 der BaFin für einen Selbstbehalttarif mit durchschnittlich 325 Euro Selbstbehalt für Männer.
Jedes Unternehmen, jeder Tarif, jeder Selbstbehalt und jedes Geschlecht kann davon unterschiedliche Kopfschäden - je nach eigener Erfahrung - aufweisen. Bei einer Beitragsanpassung werden die Kopfschäden dem neuen Schadenbedarf angepaßt.
</t>
        </r>
      </text>
    </comment>
    <comment ref="E14" authorId="0">
      <text>
        <r>
          <rPr>
            <b/>
            <sz val="8"/>
            <rFont val="Tahoma"/>
            <family val="0"/>
          </rPr>
          <t xml:space="preserve"> :</t>
        </r>
        <r>
          <rPr>
            <sz val="8"/>
            <rFont val="Tahoma"/>
            <family val="0"/>
          </rPr>
          <t xml:space="preserve">
Der Rechnungszins in der PKV beträgt derzeit in der Regel weiterhin 3,5 %. Mit diesem Zins sind auch die Beiträge vor der Beitragsanpassung gerechnet
Falls wegen zurückgehender Kapitalerträge eine Senkung des Rechnungszinses erfolgen sollte, kann hier die Auswirkung einer Senkung des Rechnungszinses auf einen niedrigeren Prozentsatz, z. B. 3,0 % oder 2,75 % für den eingestellten Mustertarif simuliert werden. D. h. nach der Beitragsanpassung wird mit dem niedrigeren Rechnungszins kalkuliert. Die Senkung des Rechnungazinses führt zu zusätzlichen Beitragsanpassungen, wenn sie auch für die Bestandskunden - nicht nur für die Neuzugangsbeiträge - durchgeführt wird.
</t>
        </r>
      </text>
    </comment>
    <comment ref="B10" authorId="0">
      <text>
        <r>
          <rPr>
            <b/>
            <sz val="8"/>
            <rFont val="Tahoma"/>
            <family val="0"/>
          </rPr>
          <t xml:space="preserve"> :</t>
        </r>
        <r>
          <rPr>
            <sz val="8"/>
            <rFont val="Tahoma"/>
            <family val="0"/>
          </rPr>
          <t xml:space="preserve">
Die Aktualisierung der Sterbetafel von PKV-Sterbetafel 2001auf die PKV-Sterbetafel 2004 ist voreingestellt
</t>
        </r>
      </text>
    </comment>
    <comment ref="B3" authorId="0">
      <text>
        <r>
          <rPr>
            <b/>
            <sz val="8"/>
            <rFont val="Tahoma"/>
            <family val="0"/>
          </rPr>
          <t xml:space="preserve"> :</t>
        </r>
        <r>
          <rPr>
            <sz val="8"/>
            <rFont val="Tahoma"/>
            <family val="0"/>
          </rPr>
          <t xml:space="preserve">
Die Beispielrechnungen dienen der Verdeutlichung der Effekte, die bei einer Beitragsanpassung zu stark unterschiedilichen Beitragserhöhungen führen können. Veränderungen von Sterbetafeln (Lebenserwartung) und ein Rückgang des Stornos können die Effekte aus der reinen Erhöhung der Versicherungsleistungen überwiegen.
Ferner führt die gesetzlich festgelegte Kalkulationsweise der PKV dazu, dass länger Versicherte oft prozentual stärker erhöht werden als Neuversicherte. 
Es sollen nur die prinzipiellen Effekte und deren Größenordnung verdeutlicht werden. Je nach konkretem Unternehmen und konkretem Tarif können die wirklcih durchgeführten Beitragsanpassungen davon stark abweichen.
Eventuelle beitragslimitierende Maßnahmen - Beitragsbegrenzungen durch Finanzierung von Einmalbeiträgen aus Unternehmensmitteln bzw. Überschüssen - werden nicht berücksichtigt, da diese Mittel begrenzt sind und vor Alter 65 kein Anspruch darauf besteht.</t>
        </r>
      </text>
    </comment>
    <comment ref="B5" authorId="0">
      <text>
        <r>
          <rPr>
            <sz val="8"/>
            <rFont val="Tahoma"/>
            <family val="0"/>
          </rPr>
          <t xml:space="preserve">:
Tafeln vor Beitragsanpassung
Die Tafeln nach Beitragsanpassung können in den Eingabefeldern variiert werden
Erläuterung siehe unten im Eingabefeld zu Storno und Schäden
</t>
        </r>
      </text>
    </comment>
    <comment ref="B8" authorId="0">
      <text>
        <r>
          <rPr>
            <b/>
            <sz val="8"/>
            <rFont val="Tahoma"/>
            <family val="0"/>
          </rPr>
          <t xml:space="preserve"> :</t>
        </r>
        <r>
          <rPr>
            <sz val="8"/>
            <rFont val="Tahoma"/>
            <family val="0"/>
          </rPr>
          <t xml:space="preserve">
Also auf Basis der Nnettobeiträge
Die Einrechnung der Kosten und sonstiger Beitragszuschläge ist unternehmens- und tarifabhängig unterschiedlich, führt aber im Grundsatz zu keinem wesentlich abweichenden Gesamtbild. Daher wird hier nur auf die Effekte bei den Nettobeiträgen abgestellt</t>
        </r>
      </text>
    </comment>
    <comment ref="B29" authorId="0">
      <text>
        <r>
          <rPr>
            <b/>
            <sz val="8"/>
            <rFont val="Tahoma"/>
            <family val="0"/>
          </rPr>
          <t xml:space="preserve"> :
</t>
        </r>
        <r>
          <rPr>
            <sz val="8"/>
            <rFont val="Tahoma"/>
            <family val="2"/>
          </rPr>
          <t xml:space="preserve">für Alter ab 65 wirken gesetzlich festgelegte zusätzliche Limitierungsmaßnahmen aus dafür angesparten und zurückgestellten Mitteln zur Prämienermäßigung im Alter.
Die hier wiedergegebenen beispielhaften Berechnungen berücksichtigen diese noch nicht. Sie verdeutlichen daher, mit welchen Effekten ggf. ohne diese Maßnahmen - oder nach vollständigem Verbrauch der entprechenden zusätzlichen Mittel - gerechnet werden könnte. </t>
        </r>
      </text>
    </comment>
    <comment ref="D18" authorId="0">
      <text>
        <r>
          <rPr>
            <b/>
            <sz val="8"/>
            <rFont val="Tahoma"/>
            <family val="0"/>
          </rPr>
          <t xml:space="preserve"> :</t>
        </r>
        <r>
          <rPr>
            <sz val="8"/>
            <rFont val="Tahoma"/>
            <family val="0"/>
          </rPr>
          <t xml:space="preserve">
Es wird angenommen, dass der 10 Jahre Versicherte vor der Beitragsanpassung derzeit den Neuzugangsbeitrag einer Person zahlt, die 10 Jahre jünger ist (den Neuzugangsbeitrag zu seinem ursprünglichen Eintrittsalter). 
Tatsächlich zahlen Versicherte tendenziell infolge früherer Beitragsanpassungen, bei denen auch ihr erreichtes Alter berücksichtgt wurde, bereits einen Beitrag, der über dem Neuzugangsbeitrag zu ihrem ursprünglichen Eintrittsalter liegt.    </t>
        </r>
      </text>
    </comment>
    <comment ref="E18" authorId="0">
      <text>
        <r>
          <rPr>
            <b/>
            <sz val="8"/>
            <rFont val="Tahoma"/>
            <family val="0"/>
          </rPr>
          <t xml:space="preserve"> :</t>
        </r>
        <r>
          <rPr>
            <sz val="8"/>
            <rFont val="Tahoma"/>
            <family val="0"/>
          </rPr>
          <t xml:space="preserve">
Es wird angenommen, dass der 30 Jahre Versicherte vor der Beitragsanpassung derzeit den Neuzugangsbeitrag einer Person zahlt, die 30 Jahre jünger ist (den Neuzugangsbeitrag zu seinem ursprünglichen Eintrittsalter). 
Tatsächlich zahlen Versicherte tendenziell infolge früherer Beitragsanpassungen, bei denen auch ihr erreichtes Alter berücksichtgt wurde, bereits einen Beitrag, der über dem Neuzugangsbeitrag zu ihrem ursprünglichen Eintrittsalter liegt.    </t>
        </r>
      </text>
    </comment>
    <comment ref="C18" authorId="0">
      <text>
        <r>
          <rPr>
            <b/>
            <sz val="8"/>
            <rFont val="Tahoma"/>
            <family val="0"/>
          </rPr>
          <t xml:space="preserve"> :</t>
        </r>
        <r>
          <rPr>
            <sz val="8"/>
            <rFont val="Tahoma"/>
            <family val="0"/>
          </rPr>
          <t xml:space="preserve">
gleichzeitig repräsentativ für die Erhöhung der Nezugangsbeiträge</t>
        </r>
      </text>
    </comment>
    <comment ref="B1" authorId="0">
      <text>
        <r>
          <rPr>
            <b/>
            <sz val="8"/>
            <rFont val="Tahoma"/>
            <family val="0"/>
          </rPr>
          <t xml:space="preserve"> :</t>
        </r>
        <r>
          <rPr>
            <sz val="8"/>
            <rFont val="Tahoma"/>
            <family val="0"/>
          </rPr>
          <t xml:space="preserve">
Erstellt von
Dipl.-Math. Peter A.  Schramm
Aktuar DAV
Sachverständiger für Versicherungsmathematik in der privaten Krankenversicherung
öffentlich bestellt und vereidigt von der IHK Frankfurt am Main
http://www.pkv-gutachter.de
</t>
        </r>
      </text>
    </comment>
    <comment ref="B28" authorId="0">
      <text>
        <r>
          <rPr>
            <b/>
            <sz val="8"/>
            <rFont val="Tahoma"/>
            <family val="0"/>
          </rPr>
          <t xml:space="preserve"> :</t>
        </r>
        <r>
          <rPr>
            <sz val="8"/>
            <rFont val="Tahoma"/>
            <family val="0"/>
          </rPr>
          <t xml:space="preserve">
für Alter ab 65 wirken gesetzlich festgelegte zusätzliche Limitierungsmaßnahmen aus dafür angesparten und zurückgestellten Mitteln zur Prämienermäßigung im Alter.
Die hier wiedergegebenen beispielhaften Berechnungen berücksichtigen diese noch nicht. Sie verdeutlichen daher, mit welchen Effekten ggf. ohne diese Maßnahmen - oder nach vollständigem Verbrauch der entprechenden zusätzlichen Mittel - gerechnet werden könnte. </t>
        </r>
      </text>
    </comment>
    <comment ref="E4" authorId="0">
      <text>
        <r>
          <rPr>
            <b/>
            <sz val="8"/>
            <rFont val="Tahoma"/>
            <family val="0"/>
          </rPr>
          <t xml:space="preserve"> :</t>
        </r>
        <r>
          <rPr>
            <sz val="8"/>
            <rFont val="Tahoma"/>
            <family val="0"/>
          </rPr>
          <t xml:space="preserve">
Es kann derzeit zwischen 325 € und 1600 € jährlichem Selbsbeahlt gewählt werden.</t>
        </r>
      </text>
    </comment>
  </commentList>
</comments>
</file>

<file path=xl/sharedStrings.xml><?xml version="1.0" encoding="utf-8"?>
<sst xmlns="http://schemas.openxmlformats.org/spreadsheetml/2006/main" count="95" uniqueCount="63">
  <si>
    <t>qx</t>
  </si>
  <si>
    <t>wx</t>
  </si>
  <si>
    <t>1-qx-wx</t>
  </si>
  <si>
    <t>lx</t>
  </si>
  <si>
    <t>Dx</t>
  </si>
  <si>
    <t>Nx</t>
  </si>
  <si>
    <t>ax</t>
  </si>
  <si>
    <t>Männer</t>
  </si>
  <si>
    <t>kx(1)</t>
  </si>
  <si>
    <t>Ox(1)</t>
  </si>
  <si>
    <t>Ux(1)</t>
  </si>
  <si>
    <t>Ax(1)</t>
  </si>
  <si>
    <t>P'x (1)</t>
  </si>
  <si>
    <t>10 J vers.</t>
  </si>
  <si>
    <t>WSTaf 2001(Sto+Kx), St2001</t>
  </si>
  <si>
    <t>Lebenserwartung</t>
  </si>
  <si>
    <t>St2001</t>
  </si>
  <si>
    <t>St2004</t>
  </si>
  <si>
    <t>AR 10J alt</t>
  </si>
  <si>
    <t>AR 10J neu</t>
  </si>
  <si>
    <t>30 J vers.</t>
  </si>
  <si>
    <t>AR EA 27</t>
  </si>
  <si>
    <t>Rechnungsszins</t>
  </si>
  <si>
    <t>Rechnungszins</t>
  </si>
  <si>
    <t>WSTaf 2001(Sto+Kx), St2004</t>
  </si>
  <si>
    <t>Neuzugang</t>
  </si>
  <si>
    <t xml:space="preserve">Storno und Kopfschäden: Wahrscheinlichkeitstafeln 2001 der BVaFin </t>
  </si>
  <si>
    <t>Sterbetafel 2001</t>
  </si>
  <si>
    <t>Sterbetafel 2004</t>
  </si>
  <si>
    <t>Senkung Storno um %</t>
  </si>
  <si>
    <t>Steigerung Schäden um %</t>
  </si>
  <si>
    <t>Nettoprämie</t>
  </si>
  <si>
    <t>Leistungsbarw.</t>
  </si>
  <si>
    <t>Kopfschaden</t>
  </si>
  <si>
    <t>Rentenbarw.</t>
  </si>
  <si>
    <t>Lebende</t>
  </si>
  <si>
    <t>Diskont. Leb.</t>
  </si>
  <si>
    <t>Storno</t>
  </si>
  <si>
    <t>Sterbew.</t>
  </si>
  <si>
    <t xml:space="preserve">     x</t>
  </si>
  <si>
    <t xml:space="preserve">Alter </t>
  </si>
  <si>
    <t xml:space="preserve">    x</t>
  </si>
  <si>
    <t>Alterungsrückstellungen</t>
  </si>
  <si>
    <t>Verlauf ab 27</t>
  </si>
  <si>
    <t>Beitragserhöhungen in der PKV</t>
  </si>
  <si>
    <t>Beispielrechnungen für</t>
  </si>
  <si>
    <t xml:space="preserve">ambulanten Selbstbehalttarif </t>
  </si>
  <si>
    <t xml:space="preserve">Storno und Kopfschäden: Wahrscheinlichkeitstafeln 2001 der BaFin </t>
  </si>
  <si>
    <t>mit Aktualisierung der Sterbetafel:</t>
  </si>
  <si>
    <t xml:space="preserve">bisherige Beiträge: </t>
  </si>
  <si>
    <t>PKV-Sterbetafel 2001</t>
  </si>
  <si>
    <t>PKV-Sterbetafel 2004</t>
  </si>
  <si>
    <t>Berechnung ohne Beitragszuschläge für Kosten und ohne sonstige Beitragszuschläge</t>
  </si>
  <si>
    <t>Hier können weitere Veränderungen zur Beitragsanpassung eingegeben werden</t>
  </si>
  <si>
    <t xml:space="preserve">neue Beiträge: </t>
  </si>
  <si>
    <t>erreichtes Alter</t>
  </si>
  <si>
    <t>Prozentuale Beitragserhöhung für einen</t>
  </si>
  <si>
    <t>Neuversicherten</t>
  </si>
  <si>
    <t>10 Jahre Versicherten</t>
  </si>
  <si>
    <t>30 Jahre Versicherten</t>
  </si>
  <si>
    <t>Beitragsanpassungen um %</t>
  </si>
  <si>
    <t>jährlicher Selbstbehalt (325 oder 1600 Euro)</t>
  </si>
  <si>
    <t>Ambulanter Selbstbehaltstarif mit Selbsbehalt</t>
  </si>
</sst>
</file>

<file path=xl/styles.xml><?xml version="1.0" encoding="utf-8"?>
<styleSheet xmlns="http://schemas.openxmlformats.org/spreadsheetml/2006/main">
  <numFmts count="2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
    <numFmt numFmtId="166" formatCode="0.0000"/>
    <numFmt numFmtId="167" formatCode="#,##0.000"/>
    <numFmt numFmtId="168" formatCode="0.0"/>
    <numFmt numFmtId="169" formatCode="0.00000"/>
    <numFmt numFmtId="170" formatCode="0.000000"/>
    <numFmt numFmtId="171" formatCode="#,##0.0000"/>
    <numFmt numFmtId="172" formatCode="#,##0.0"/>
    <numFmt numFmtId="173" formatCode="#,##0.00000"/>
    <numFmt numFmtId="174" formatCode="#,##0.000000"/>
    <numFmt numFmtId="175" formatCode="0.0000000"/>
    <numFmt numFmtId="176" formatCode="#,##0\ [$€-1];[Red]\-#,##0\ [$€-1]"/>
    <numFmt numFmtId="177" formatCode="[$€-2]\ #,##0.00"/>
  </numFmts>
  <fonts count="13">
    <font>
      <sz val="10"/>
      <name val="Arial"/>
      <family val="0"/>
    </font>
    <font>
      <b/>
      <sz val="10"/>
      <name val="Arial"/>
      <family val="0"/>
    </font>
    <font>
      <i/>
      <sz val="10"/>
      <name val="Arial"/>
      <family val="0"/>
    </font>
    <font>
      <b/>
      <i/>
      <sz val="10"/>
      <name val="Arial"/>
      <family val="0"/>
    </font>
    <font>
      <sz val="10"/>
      <name val="Winterthur"/>
      <family val="2"/>
    </font>
    <font>
      <u val="single"/>
      <sz val="7.5"/>
      <color indexed="12"/>
      <name val="Arial"/>
      <family val="0"/>
    </font>
    <font>
      <b/>
      <sz val="10"/>
      <color indexed="10"/>
      <name val="Arial"/>
      <family val="2"/>
    </font>
    <font>
      <b/>
      <sz val="14"/>
      <name val="Arial"/>
      <family val="2"/>
    </font>
    <font>
      <sz val="8"/>
      <name val="Tahoma"/>
      <family val="0"/>
    </font>
    <font>
      <b/>
      <sz val="8"/>
      <name val="Tahoma"/>
      <family val="0"/>
    </font>
    <font>
      <sz val="8"/>
      <color indexed="10"/>
      <name val="Tahoma"/>
      <family val="2"/>
    </font>
    <font>
      <sz val="8"/>
      <name val="Arial"/>
      <family val="2"/>
    </font>
    <font>
      <b/>
      <sz val="8"/>
      <name val="Arial"/>
      <family val="2"/>
    </font>
  </fonts>
  <fills count="5">
    <fill>
      <patternFill/>
    </fill>
    <fill>
      <patternFill patternType="gray125"/>
    </fill>
    <fill>
      <patternFill patternType="solid">
        <fgColor indexed="35"/>
        <bgColor indexed="64"/>
      </patternFill>
    </fill>
    <fill>
      <patternFill patternType="lightGray">
        <bgColor indexed="35"/>
      </patternFill>
    </fill>
    <fill>
      <patternFill patternType="lightGray">
        <bgColor indexed="9"/>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170" fontId="4" fillId="0" borderId="0" xfId="0" applyNumberFormat="1" applyFont="1" applyFill="1" applyAlignment="1" applyProtection="1">
      <alignment/>
      <protection/>
    </xf>
    <xf numFmtId="3" fontId="4" fillId="0" borderId="0" xfId="0" applyNumberFormat="1" applyFont="1" applyFill="1" applyAlignment="1" applyProtection="1">
      <alignment/>
      <protection/>
    </xf>
    <xf numFmtId="167" fontId="4" fillId="0" borderId="0" xfId="0" applyNumberFormat="1" applyFont="1" applyFill="1" applyAlignment="1" applyProtection="1">
      <alignment/>
      <protection/>
    </xf>
    <xf numFmtId="164" fontId="4" fillId="0" borderId="0" xfId="0" applyNumberFormat="1" applyFont="1" applyFill="1" applyAlignment="1" applyProtection="1">
      <alignment/>
      <protection/>
    </xf>
    <xf numFmtId="0" fontId="11" fillId="0" borderId="0" xfId="0" applyFont="1" applyAlignment="1">
      <alignment/>
    </xf>
    <xf numFmtId="0" fontId="12" fillId="0" borderId="0" xfId="0" applyFont="1" applyAlignment="1">
      <alignment/>
    </xf>
    <xf numFmtId="0" fontId="0" fillId="0" borderId="0" xfId="0" applyFont="1" applyFill="1" applyAlignment="1" applyProtection="1">
      <alignment/>
      <protection/>
    </xf>
    <xf numFmtId="170" fontId="1" fillId="0" borderId="0" xfId="0" applyNumberFormat="1" applyFont="1" applyFill="1" applyAlignment="1" applyProtection="1">
      <alignment/>
      <protection/>
    </xf>
    <xf numFmtId="9" fontId="6" fillId="0" borderId="0" xfId="0" applyNumberFormat="1" applyFont="1" applyFill="1" applyAlignment="1" applyProtection="1">
      <alignment/>
      <protection/>
    </xf>
    <xf numFmtId="0" fontId="1" fillId="0" borderId="0" xfId="0" applyFont="1" applyFill="1" applyAlignment="1" applyProtection="1">
      <alignment/>
      <protection/>
    </xf>
    <xf numFmtId="164" fontId="1" fillId="0" borderId="0" xfId="0" applyNumberFormat="1" applyFont="1" applyFill="1" applyAlignment="1" applyProtection="1">
      <alignment/>
      <protection/>
    </xf>
    <xf numFmtId="10" fontId="1" fillId="0" borderId="0" xfId="18" applyNumberFormat="1" applyFont="1" applyFill="1" applyAlignment="1" applyProtection="1">
      <alignment/>
      <protection/>
    </xf>
    <xf numFmtId="165" fontId="1" fillId="0" borderId="0" xfId="18" applyNumberFormat="1" applyFont="1" applyFill="1" applyAlignment="1" applyProtection="1">
      <alignment/>
      <protection/>
    </xf>
    <xf numFmtId="10" fontId="6" fillId="0" borderId="0" xfId="18" applyNumberFormat="1" applyFont="1" applyFill="1" applyAlignment="1" applyProtection="1">
      <alignment/>
      <protection/>
    </xf>
    <xf numFmtId="170" fontId="1" fillId="0" borderId="0" xfId="0" applyNumberFormat="1" applyFont="1" applyFill="1" applyAlignment="1" applyProtection="1">
      <alignment/>
      <protection/>
    </xf>
    <xf numFmtId="0" fontId="1"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Alignment="1" applyProtection="1">
      <alignment/>
      <protection/>
    </xf>
    <xf numFmtId="170"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170" fontId="0" fillId="0" borderId="0" xfId="0" applyNumberFormat="1" applyFont="1" applyFill="1" applyAlignment="1" applyProtection="1">
      <alignment/>
      <protection/>
    </xf>
    <xf numFmtId="2" fontId="0" fillId="0" borderId="0" xfId="0" applyNumberFormat="1" applyFont="1" applyFill="1" applyAlignment="1" applyProtection="1">
      <alignment/>
      <protection/>
    </xf>
    <xf numFmtId="0" fontId="0" fillId="0" borderId="0" xfId="0" applyFont="1" applyAlignment="1" applyProtection="1">
      <alignment/>
      <protection/>
    </xf>
    <xf numFmtId="3" fontId="0" fillId="0" borderId="0" xfId="0" applyNumberFormat="1" applyFont="1" applyFill="1" applyAlignment="1" applyProtection="1">
      <alignment/>
      <protection/>
    </xf>
    <xf numFmtId="167" fontId="0" fillId="0" borderId="0" xfId="0" applyNumberFormat="1" applyFont="1" applyFill="1" applyAlignment="1" applyProtection="1">
      <alignment/>
      <protection/>
    </xf>
    <xf numFmtId="16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165" fontId="0" fillId="0" borderId="0" xfId="18" applyNumberFormat="1" applyFont="1" applyFill="1" applyAlignment="1" applyProtection="1">
      <alignment/>
      <protection/>
    </xf>
    <xf numFmtId="168" fontId="0" fillId="0" borderId="0" xfId="0" applyNumberFormat="1" applyFont="1" applyFill="1" applyAlignment="1" applyProtection="1">
      <alignment/>
      <protection/>
    </xf>
    <xf numFmtId="0" fontId="7" fillId="2" borderId="0" xfId="0" applyFont="1" applyFill="1" applyAlignment="1">
      <alignment/>
    </xf>
    <xf numFmtId="0" fontId="0" fillId="2" borderId="0" xfId="0" applyFill="1" applyAlignment="1">
      <alignment/>
    </xf>
    <xf numFmtId="0" fontId="1" fillId="2" borderId="0" xfId="0" applyFont="1" applyFill="1" applyAlignment="1">
      <alignment/>
    </xf>
    <xf numFmtId="0" fontId="12" fillId="2" borderId="0" xfId="0" applyFont="1" applyFill="1" applyAlignment="1">
      <alignment/>
    </xf>
    <xf numFmtId="0" fontId="11" fillId="2" borderId="0" xfId="0" applyFont="1" applyFill="1" applyAlignment="1">
      <alignment/>
    </xf>
    <xf numFmtId="170" fontId="12" fillId="2" borderId="0" xfId="0" applyNumberFormat="1" applyFont="1" applyFill="1" applyAlignment="1">
      <alignment/>
    </xf>
    <xf numFmtId="0" fontId="6" fillId="2" borderId="0" xfId="0" applyFont="1" applyFill="1" applyAlignment="1">
      <alignment/>
    </xf>
    <xf numFmtId="170" fontId="1" fillId="2" borderId="0" xfId="0" applyNumberFormat="1" applyFont="1" applyFill="1" applyAlignment="1">
      <alignment/>
    </xf>
    <xf numFmtId="9" fontId="6" fillId="2" borderId="0" xfId="0" applyNumberFormat="1" applyFont="1" applyFill="1" applyAlignment="1">
      <alignment/>
    </xf>
    <xf numFmtId="165" fontId="12" fillId="2" borderId="0" xfId="18" applyNumberFormat="1" applyFont="1" applyFill="1" applyAlignment="1">
      <alignment/>
    </xf>
    <xf numFmtId="165" fontId="1" fillId="2" borderId="0" xfId="18" applyNumberFormat="1" applyFont="1" applyFill="1" applyAlignment="1">
      <alignment/>
    </xf>
    <xf numFmtId="10" fontId="6" fillId="2" borderId="0" xfId="18" applyNumberFormat="1" applyFont="1" applyFill="1" applyAlignment="1">
      <alignment/>
    </xf>
    <xf numFmtId="165" fontId="0" fillId="2" borderId="0" xfId="0" applyNumberFormat="1" applyFill="1" applyAlignment="1">
      <alignment/>
    </xf>
    <xf numFmtId="0" fontId="6" fillId="3" borderId="0" xfId="0" applyFont="1" applyFill="1" applyAlignment="1">
      <alignment/>
    </xf>
    <xf numFmtId="0" fontId="0" fillId="3" borderId="0" xfId="0" applyFill="1" applyAlignment="1">
      <alignment/>
    </xf>
    <xf numFmtId="176" fontId="6" fillId="4" borderId="1" xfId="0" applyNumberFormat="1" applyFont="1" applyFill="1" applyBorder="1" applyAlignment="1" applyProtection="1">
      <alignment/>
      <protection locked="0"/>
    </xf>
    <xf numFmtId="9" fontId="6" fillId="4" borderId="1" xfId="0" applyNumberFormat="1" applyFont="1" applyFill="1" applyBorder="1" applyAlignment="1" applyProtection="1">
      <alignment/>
      <protection locked="0"/>
    </xf>
    <xf numFmtId="10" fontId="6" fillId="4" borderId="1" xfId="18" applyNumberFormat="1" applyFont="1" applyFill="1" applyBorder="1" applyAlignment="1" applyProtection="1">
      <alignment/>
      <protection locked="0"/>
    </xf>
    <xf numFmtId="177" fontId="6" fillId="0" borderId="0" xfId="0" applyNumberFormat="1" applyFont="1" applyFill="1" applyAlignment="1" applyProtection="1">
      <alignment/>
      <protection/>
    </xf>
    <xf numFmtId="164" fontId="0" fillId="0" borderId="0" xfId="0" applyNumberFormat="1" applyFont="1" applyAlignment="1" applyProtection="1">
      <alignment/>
      <protection/>
    </xf>
    <xf numFmtId="164" fontId="1" fillId="0" borderId="0" xfId="0" applyNumberFormat="1" applyFont="1" applyAlignment="1" applyProtection="1">
      <alignment/>
      <protection/>
    </xf>
    <xf numFmtId="1" fontId="1" fillId="0" borderId="0" xfId="0" applyNumberFormat="1" applyFont="1" applyAlignment="1" applyProtection="1">
      <alignment/>
      <protection/>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33"/>
  <sheetViews>
    <sheetView tabSelected="1" workbookViewId="0" topLeftCell="A1">
      <selection activeCell="E12" sqref="E12"/>
      <selection activeCell="E4" sqref="E4"/>
    </sheetView>
  </sheetViews>
  <sheetFormatPr defaultColWidth="11.421875" defaultRowHeight="12.75"/>
  <cols>
    <col min="1" max="1" width="4.28125" style="0" customWidth="1"/>
    <col min="3" max="3" width="12.7109375" style="0" customWidth="1"/>
    <col min="4" max="5" width="16.140625" style="0" customWidth="1"/>
    <col min="6" max="6" width="17.7109375" style="0" customWidth="1"/>
    <col min="7" max="7" width="24.421875" style="0" customWidth="1"/>
  </cols>
  <sheetData>
    <row r="1" spans="2:6" ht="18">
      <c r="B1" s="31" t="s">
        <v>44</v>
      </c>
      <c r="C1" s="32"/>
      <c r="D1" s="32"/>
      <c r="E1" s="32"/>
      <c r="F1" s="32"/>
    </row>
    <row r="2" spans="2:6" ht="7.5" customHeight="1">
      <c r="B2" s="32"/>
      <c r="C2" s="32"/>
      <c r="D2" s="32"/>
      <c r="E2" s="32"/>
      <c r="F2" s="32"/>
    </row>
    <row r="3" spans="2:6" ht="12.75">
      <c r="B3" s="33" t="s">
        <v>45</v>
      </c>
      <c r="C3" s="32"/>
      <c r="D3" s="33" t="s">
        <v>46</v>
      </c>
      <c r="E3" s="32"/>
      <c r="F3" s="33" t="s">
        <v>7</v>
      </c>
    </row>
    <row r="4" spans="2:6" ht="12.75">
      <c r="B4" s="34" t="s">
        <v>61</v>
      </c>
      <c r="C4" s="35"/>
      <c r="D4" s="34"/>
      <c r="E4" s="46">
        <v>325</v>
      </c>
      <c r="F4" s="32"/>
    </row>
    <row r="5" spans="2:6" ht="12.75">
      <c r="B5" s="36" t="s">
        <v>47</v>
      </c>
      <c r="C5" s="35"/>
      <c r="D5" s="35"/>
      <c r="E5" s="32"/>
      <c r="F5" s="32"/>
    </row>
    <row r="6" spans="2:8" ht="12.75">
      <c r="B6" s="34" t="s">
        <v>48</v>
      </c>
      <c r="C6" s="35"/>
      <c r="D6" s="35"/>
      <c r="E6" s="34" t="s">
        <v>49</v>
      </c>
      <c r="F6" s="34" t="s">
        <v>50</v>
      </c>
      <c r="G6" s="6"/>
      <c r="H6" s="5"/>
    </row>
    <row r="7" spans="2:8" ht="10.5" customHeight="1">
      <c r="B7" s="33"/>
      <c r="C7" s="32"/>
      <c r="D7" s="32"/>
      <c r="E7" s="34" t="s">
        <v>54</v>
      </c>
      <c r="F7" s="34" t="s">
        <v>51</v>
      </c>
      <c r="G7" s="6"/>
      <c r="H7" s="5"/>
    </row>
    <row r="8" spans="2:6" ht="12.75">
      <c r="B8" s="36" t="s">
        <v>52</v>
      </c>
      <c r="C8" s="32"/>
      <c r="D8" s="32"/>
      <c r="E8" s="32"/>
      <c r="F8" s="32"/>
    </row>
    <row r="9" spans="2:6" ht="8.25" customHeight="1">
      <c r="B9" s="34"/>
      <c r="C9" s="32"/>
      <c r="D9" s="32"/>
      <c r="E9" s="32"/>
      <c r="F9" s="32"/>
    </row>
    <row r="10" spans="2:6" ht="12.75">
      <c r="B10" s="44" t="s">
        <v>53</v>
      </c>
      <c r="C10" s="45"/>
      <c r="D10" s="45"/>
      <c r="E10" s="45"/>
      <c r="F10" s="45"/>
    </row>
    <row r="11" spans="2:6" ht="6" customHeight="1">
      <c r="B11" s="37"/>
      <c r="C11" s="32"/>
      <c r="D11" s="32"/>
      <c r="E11" s="32"/>
      <c r="F11" s="32"/>
    </row>
    <row r="12" spans="2:6" ht="12.75">
      <c r="B12" s="36" t="s">
        <v>29</v>
      </c>
      <c r="C12" s="38"/>
      <c r="D12" s="39"/>
      <c r="E12" s="47">
        <v>0</v>
      </c>
      <c r="F12" s="32"/>
    </row>
    <row r="13" spans="2:6" ht="12.75">
      <c r="B13" s="36" t="s">
        <v>30</v>
      </c>
      <c r="C13" s="38"/>
      <c r="D13" s="39"/>
      <c r="E13" s="47">
        <v>0</v>
      </c>
      <c r="F13" s="32"/>
    </row>
    <row r="14" spans="2:6" ht="12.75">
      <c r="B14" s="40" t="s">
        <v>23</v>
      </c>
      <c r="C14" s="41"/>
      <c r="D14" s="42"/>
      <c r="E14" s="48">
        <v>0.035</v>
      </c>
      <c r="F14" s="32"/>
    </row>
    <row r="15" spans="2:6" ht="6.75" customHeight="1">
      <c r="B15" s="32"/>
      <c r="C15" s="32"/>
      <c r="D15" s="32"/>
      <c r="E15" s="32"/>
      <c r="F15" s="32"/>
    </row>
    <row r="16" spans="2:6" ht="12.75">
      <c r="B16" s="35"/>
      <c r="C16" s="33" t="s">
        <v>56</v>
      </c>
      <c r="D16" s="32"/>
      <c r="E16" s="32"/>
      <c r="F16" s="32"/>
    </row>
    <row r="17" spans="2:6" ht="5.25" customHeight="1">
      <c r="B17" s="35"/>
      <c r="C17" s="33"/>
      <c r="D17" s="32"/>
      <c r="E17" s="32"/>
      <c r="F17" s="32"/>
    </row>
    <row r="18" spans="2:6" ht="12.75">
      <c r="B18" s="35" t="s">
        <v>55</v>
      </c>
      <c r="C18" s="35" t="s">
        <v>57</v>
      </c>
      <c r="D18" s="35" t="s">
        <v>58</v>
      </c>
      <c r="E18" s="35" t="s">
        <v>59</v>
      </c>
      <c r="F18" s="32"/>
    </row>
    <row r="19" spans="2:6" ht="8.25" customHeight="1">
      <c r="B19" s="32"/>
      <c r="C19" s="32"/>
      <c r="D19" s="32"/>
      <c r="E19" s="32"/>
      <c r="F19" s="32"/>
    </row>
    <row r="20" spans="2:6" ht="12.75">
      <c r="B20" s="32">
        <v>25</v>
      </c>
      <c r="C20" s="43">
        <f>PKV_KALKULATION!AB25</f>
        <v>0.026161707300701886</v>
      </c>
      <c r="D20" s="43"/>
      <c r="E20" s="43"/>
      <c r="F20" s="43"/>
    </row>
    <row r="21" spans="2:6" ht="12.75">
      <c r="B21" s="32">
        <v>30</v>
      </c>
      <c r="C21" s="43">
        <f>PKV_KALKULATION!AB30</f>
        <v>0.02914816150433719</v>
      </c>
      <c r="D21" s="43"/>
      <c r="E21" s="43"/>
      <c r="F21" s="43"/>
    </row>
    <row r="22" spans="2:6" ht="12.75">
      <c r="B22" s="32">
        <v>35</v>
      </c>
      <c r="C22" s="43">
        <f>PKV_KALKULATION!AB35</f>
        <v>0.030393919999342822</v>
      </c>
      <c r="D22" s="43">
        <f>PKV_KALKULATION!AC35</f>
        <v>0.05390802569207498</v>
      </c>
      <c r="E22" s="43"/>
      <c r="F22" s="43"/>
    </row>
    <row r="23" spans="2:6" ht="12.75">
      <c r="B23" s="32">
        <v>40</v>
      </c>
      <c r="C23" s="43">
        <f>PKV_KALKULATION!AB40</f>
        <v>0.03054945637984896</v>
      </c>
      <c r="D23" s="43">
        <f>PKV_KALKULATION!AC40</f>
        <v>0.05472718910000918</v>
      </c>
      <c r="E23" s="43"/>
      <c r="F23" s="43"/>
    </row>
    <row r="24" spans="2:6" ht="12.75">
      <c r="B24" s="32">
        <v>45</v>
      </c>
      <c r="C24" s="43">
        <f>PKV_KALKULATION!AB45</f>
        <v>0.02980623745603017</v>
      </c>
      <c r="D24" s="43">
        <f>PKV_KALKULATION!AC45</f>
        <v>0.05526962629694854</v>
      </c>
      <c r="E24" s="43"/>
      <c r="F24" s="43"/>
    </row>
    <row r="25" spans="2:6" ht="12.75">
      <c r="B25" s="32">
        <v>50</v>
      </c>
      <c r="C25" s="43">
        <f>PKV_KALKULATION!AB50</f>
        <v>0.028169098277347038</v>
      </c>
      <c r="D25" s="43">
        <f>PKV_KALKULATION!AC50</f>
        <v>0.05507978720184159</v>
      </c>
      <c r="E25" s="43">
        <f>PKV_KALKULATION!AD50</f>
        <v>0.16981981548398717</v>
      </c>
      <c r="F25" s="43"/>
    </row>
    <row r="26" spans="2:6" ht="12.75">
      <c r="B26" s="32">
        <v>55</v>
      </c>
      <c r="C26" s="43">
        <f>PKV_KALKULATION!AB55</f>
        <v>0.025611972405197525</v>
      </c>
      <c r="D26" s="43">
        <f>PKV_KALKULATION!AC55</f>
        <v>0.053432154021529454</v>
      </c>
      <c r="E26" s="43">
        <f>PKV_KALKULATION!AD55</f>
        <v>0.16822923027125158</v>
      </c>
      <c r="F26" s="43"/>
    </row>
    <row r="27" spans="2:6" ht="12.75">
      <c r="B27" s="32">
        <v>60</v>
      </c>
      <c r="C27" s="43">
        <f>PKV_KALKULATION!AB60</f>
        <v>0.021947233836534297</v>
      </c>
      <c r="D27" s="43">
        <f>PKV_KALKULATION!AC60</f>
        <v>0.05089017036527843</v>
      </c>
      <c r="E27" s="43">
        <f>PKV_KALKULATION!AD60</f>
        <v>0.16812634363116397</v>
      </c>
      <c r="F27" s="43"/>
    </row>
    <row r="28" spans="2:6" ht="12.75">
      <c r="B28" s="32">
        <v>65</v>
      </c>
      <c r="C28" s="43">
        <f>PKV_KALKULATION!AB65</f>
        <v>0.017298164388546367</v>
      </c>
      <c r="D28" s="43">
        <f>PKV_KALKULATION!AC65</f>
        <v>0.045623142390744054</v>
      </c>
      <c r="E28" s="43">
        <f>PKV_KALKULATION!AD65</f>
        <v>0.16080352893018834</v>
      </c>
      <c r="F28" s="43"/>
    </row>
    <row r="29" spans="2:6" ht="12.75">
      <c r="B29" s="32">
        <v>70</v>
      </c>
      <c r="C29" s="43">
        <f>PKV_KALKULATION!AB70</f>
        <v>0.01256751928356259</v>
      </c>
      <c r="D29" s="43">
        <f>PKV_KALKULATION!AC70</f>
        <v>0.037675373806759005</v>
      </c>
      <c r="E29" s="43">
        <f>PKV_KALKULATION!AD70</f>
        <v>0.14274233136015568</v>
      </c>
      <c r="F29" s="43"/>
    </row>
    <row r="30" spans="2:6" ht="12.75">
      <c r="B30" s="32">
        <v>75</v>
      </c>
      <c r="C30" s="43">
        <f>PKV_KALKULATION!AB75</f>
        <v>0.008322343094272266</v>
      </c>
      <c r="D30" s="43">
        <f>PKV_KALKULATION!AC75</f>
        <v>0.028511680991586852</v>
      </c>
      <c r="E30" s="43">
        <f>PKV_KALKULATION!AD75</f>
        <v>0.11609894699052581</v>
      </c>
      <c r="F30" s="43"/>
    </row>
    <row r="31" spans="2:6" ht="12.75">
      <c r="B31" s="32">
        <v>80</v>
      </c>
      <c r="C31" s="43">
        <f>PKV_KALKULATION!AB80</f>
        <v>0.004847478031063668</v>
      </c>
      <c r="D31" s="43">
        <f>PKV_KALKULATION!AC80</f>
        <v>0.019473396072494653</v>
      </c>
      <c r="E31" s="43">
        <f>PKV_KALKULATION!AD80</f>
        <v>0.08396651551092482</v>
      </c>
      <c r="F31" s="43"/>
    </row>
    <row r="32" spans="2:6" ht="13.5" customHeight="1">
      <c r="B32" s="32">
        <v>85</v>
      </c>
      <c r="C32" s="43">
        <f>PKV_KALKULATION!AB85</f>
        <v>0.0021453578046215505</v>
      </c>
      <c r="D32" s="43">
        <f>PKV_KALKULATION!AC85</f>
        <v>0.011152365841502032</v>
      </c>
      <c r="E32" s="43">
        <f>PKV_KALKULATION!AD85</f>
        <v>0.04997507889985586</v>
      </c>
      <c r="F32" s="43"/>
    </row>
    <row r="33" spans="2:6" ht="12.75">
      <c r="B33" s="32">
        <v>90</v>
      </c>
      <c r="C33" s="43">
        <f>PKV_KALKULATION!AB90</f>
        <v>0.00029816352373956967</v>
      </c>
      <c r="D33" s="43">
        <f>PKV_KALKULATION!AC90</f>
        <v>0.0027038342089980016</v>
      </c>
      <c r="E33" s="43">
        <f>PKV_KALKULATION!AD90</f>
        <v>0.012297026198254235</v>
      </c>
      <c r="F33" s="43"/>
    </row>
  </sheetData>
  <sheetProtection password="CC56" sheet="1" objects="1" scenarios="1"/>
  <dataValidations count="4">
    <dataValidation type="list" allowBlank="1" showInputMessage="1" showErrorMessage="1" promptTitle="Selbstbehalt" prompt="325 Euro oder 1600 Euro" sqref="E4">
      <formula1>"325,1600"</formula1>
    </dataValidation>
    <dataValidation type="decimal" allowBlank="1" showInputMessage="1" showErrorMessage="1" promptTitle="Anstieg der Schäden" prompt="ganzer Prozentsatz zwischen 0 und 50" sqref="E13">
      <formula1>0</formula1>
      <formula2>0.5</formula2>
    </dataValidation>
    <dataValidation type="decimal" allowBlank="1" showInputMessage="1" showErrorMessage="1" promptTitle="Rückgang Storno" prompt="ganzer Prozentsatz zwischen 0 und 100" sqref="E12">
      <formula1>0</formula1>
      <formula2>1</formula2>
    </dataValidation>
    <dataValidation type="list" allowBlank="1" showInputMessage="1" showErrorMessage="1" promptTitle="neuer Rechnungszins " prompt="bisher 3,50 %&#10;Änderungen derzeit nicht geplant" sqref="E14">
      <formula1>"3,50%,3,25%,3,0%,2,75%,2,5%,2,0%,1%"</formula1>
    </dataValidation>
  </dataValidations>
  <printOptions/>
  <pageMargins left="0.75" right="0.75" top="1" bottom="1"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5:AP3287"/>
  <sheetViews>
    <sheetView workbookViewId="0" topLeftCell="M1">
      <pane ySplit="18" topLeftCell="BM19" activePane="bottomLeft" state="frozen"/>
      <selection pane="topLeft" activeCell="A1" sqref="A1"/>
      <selection pane="bottomLeft" activeCell="K7" sqref="K7"/>
      <selection pane="topLeft" activeCell="A1" sqref="A1"/>
      <selection pane="bottomLeft" activeCell="S11" sqref="S11"/>
    </sheetView>
  </sheetViews>
  <sheetFormatPr defaultColWidth="11.421875" defaultRowHeight="12.75"/>
  <cols>
    <col min="1" max="1" width="12.421875" style="20" customWidth="1"/>
    <col min="2" max="4" width="11.421875" style="22" customWidth="1"/>
    <col min="5" max="5" width="12.00390625" style="20" customWidth="1"/>
    <col min="6" max="6" width="12.7109375" style="20" customWidth="1"/>
    <col min="7" max="7" width="16.7109375" style="20" customWidth="1"/>
    <col min="8" max="9" width="11.421875" style="20" customWidth="1"/>
    <col min="10" max="10" width="12.7109375" style="20" customWidth="1"/>
    <col min="11" max="11" width="14.421875" style="20" customWidth="1"/>
    <col min="12" max="12" width="12.7109375" style="20" customWidth="1"/>
    <col min="13" max="14" width="11.421875" style="20" customWidth="1"/>
    <col min="15" max="15" width="12.57421875" style="20" customWidth="1"/>
    <col min="16" max="16" width="15.57421875" style="22" bestFit="1" customWidth="1"/>
    <col min="17" max="18" width="11.421875" style="22" customWidth="1"/>
    <col min="19" max="19" width="12.00390625" style="20" customWidth="1"/>
    <col min="20" max="20" width="12.7109375" style="20" customWidth="1"/>
    <col min="21" max="21" width="16.7109375" style="20" customWidth="1"/>
    <col min="22" max="23" width="11.421875" style="20" customWidth="1"/>
    <col min="24" max="24" width="12.7109375" style="20" customWidth="1"/>
    <col min="25" max="25" width="14.421875" style="20" customWidth="1"/>
    <col min="26" max="26" width="12.7109375" style="20" customWidth="1"/>
    <col min="27" max="32" width="11.421875" style="20" customWidth="1"/>
    <col min="33" max="33" width="4.8515625" style="20" customWidth="1"/>
    <col min="34" max="36" width="11.421875" style="20" customWidth="1"/>
    <col min="37" max="37" width="4.140625" style="21" customWidth="1"/>
    <col min="38" max="38" width="12.421875" style="20" customWidth="1"/>
    <col min="39" max="39" width="11.421875" style="50" customWidth="1"/>
    <col min="40" max="42" width="11.421875" style="21" customWidth="1"/>
    <col min="43" max="16384" width="11.421875" style="20" customWidth="1"/>
  </cols>
  <sheetData>
    <row r="5" spans="1:38" ht="12.75">
      <c r="A5" s="7"/>
      <c r="B5" s="19"/>
      <c r="C5" s="19"/>
      <c r="D5" s="19"/>
      <c r="E5" s="7"/>
      <c r="F5" s="7"/>
      <c r="G5" s="7"/>
      <c r="H5" s="7"/>
      <c r="I5" s="7"/>
      <c r="J5" s="7"/>
      <c r="K5" s="7"/>
      <c r="L5" s="7"/>
      <c r="M5" s="7"/>
      <c r="N5" s="7"/>
      <c r="O5" s="7"/>
      <c r="P5" s="8" t="s">
        <v>29</v>
      </c>
      <c r="Q5" s="8"/>
      <c r="R5" s="9">
        <f>Beitragsanpassung!E12</f>
        <v>0</v>
      </c>
      <c r="AL5" s="7"/>
    </row>
    <row r="6" spans="16:18" ht="12.75">
      <c r="P6" s="8" t="s">
        <v>30</v>
      </c>
      <c r="Q6" s="8"/>
      <c r="R6" s="9">
        <f>Beitragsanpassung!E13</f>
        <v>0</v>
      </c>
    </row>
    <row r="7" ht="12.75">
      <c r="G7" s="18"/>
    </row>
    <row r="11" spans="2:39" ht="12.75">
      <c r="B11" s="8" t="s">
        <v>62</v>
      </c>
      <c r="F11" s="49">
        <f>Beitragsanpassung!E4</f>
        <v>325</v>
      </c>
      <c r="O11" s="8" t="s">
        <v>62</v>
      </c>
      <c r="R11" s="20"/>
      <c r="S11" s="49">
        <f>F11</f>
        <v>325</v>
      </c>
      <c r="AL11" s="20">
        <f>IF(AL15=Beitragsanpassung!E4,1,0)</f>
        <v>1</v>
      </c>
      <c r="AM11" s="20">
        <f>IF(AM15=Beitragsanpassung!E4,1,0)</f>
        <v>0</v>
      </c>
    </row>
    <row r="12" spans="2:15" ht="12.75">
      <c r="B12" s="8" t="s">
        <v>26</v>
      </c>
      <c r="O12" s="8" t="s">
        <v>26</v>
      </c>
    </row>
    <row r="13" spans="2:15" ht="12.75">
      <c r="B13" s="8" t="s">
        <v>27</v>
      </c>
      <c r="O13" s="8" t="s">
        <v>28</v>
      </c>
    </row>
    <row r="15" spans="34:39" ht="12.75">
      <c r="AH15" s="10" t="s">
        <v>42</v>
      </c>
      <c r="AL15" s="10">
        <v>325</v>
      </c>
      <c r="AM15" s="52">
        <v>1600</v>
      </c>
    </row>
    <row r="16" spans="2:39" ht="12.75">
      <c r="B16" s="8"/>
      <c r="C16" s="8" t="s">
        <v>14</v>
      </c>
      <c r="D16" s="8"/>
      <c r="E16" s="11"/>
      <c r="F16" s="12">
        <v>0.035</v>
      </c>
      <c r="G16" s="13" t="s">
        <v>22</v>
      </c>
      <c r="H16" s="23"/>
      <c r="O16" s="8"/>
      <c r="P16" s="8" t="s">
        <v>24</v>
      </c>
      <c r="Q16" s="8"/>
      <c r="R16" s="11"/>
      <c r="S16" s="11"/>
      <c r="T16" s="14">
        <f>Beitragsanpassung!E14</f>
        <v>0.035</v>
      </c>
      <c r="U16" s="13" t="s">
        <v>23</v>
      </c>
      <c r="V16" s="23"/>
      <c r="AB16" s="10" t="s">
        <v>25</v>
      </c>
      <c r="AC16" s="10" t="s">
        <v>13</v>
      </c>
      <c r="AD16" s="10" t="s">
        <v>20</v>
      </c>
      <c r="AE16" s="10" t="s">
        <v>15</v>
      </c>
      <c r="AF16" s="10"/>
      <c r="AH16" s="10" t="s">
        <v>18</v>
      </c>
      <c r="AI16" s="10" t="s">
        <v>19</v>
      </c>
      <c r="AJ16" s="10" t="s">
        <v>21</v>
      </c>
      <c r="AM16" s="51"/>
    </row>
    <row r="17" spans="1:39" ht="12.75">
      <c r="A17" s="10" t="s">
        <v>40</v>
      </c>
      <c r="B17" s="8" t="s">
        <v>38</v>
      </c>
      <c r="C17" s="8" t="s">
        <v>37</v>
      </c>
      <c r="D17" s="8"/>
      <c r="E17" s="10" t="s">
        <v>35</v>
      </c>
      <c r="F17" s="10" t="s">
        <v>36</v>
      </c>
      <c r="G17" s="10"/>
      <c r="H17" s="10" t="s">
        <v>34</v>
      </c>
      <c r="I17" s="10" t="s">
        <v>33</v>
      </c>
      <c r="J17" s="10"/>
      <c r="K17" s="10"/>
      <c r="L17" s="10" t="s">
        <v>32</v>
      </c>
      <c r="M17" s="10" t="s">
        <v>31</v>
      </c>
      <c r="O17" s="10" t="s">
        <v>40</v>
      </c>
      <c r="P17" s="8" t="s">
        <v>38</v>
      </c>
      <c r="Q17" s="8" t="s">
        <v>37</v>
      </c>
      <c r="R17" s="8"/>
      <c r="S17" s="10" t="s">
        <v>35</v>
      </c>
      <c r="T17" s="10" t="s">
        <v>36</v>
      </c>
      <c r="U17" s="10"/>
      <c r="V17" s="10" t="s">
        <v>34</v>
      </c>
      <c r="W17" s="10" t="s">
        <v>33</v>
      </c>
      <c r="X17" s="10"/>
      <c r="Z17" s="10" t="s">
        <v>32</v>
      </c>
      <c r="AA17" s="10" t="s">
        <v>31</v>
      </c>
      <c r="AB17" s="10"/>
      <c r="AC17" s="10"/>
      <c r="AD17" s="10"/>
      <c r="AE17" s="10" t="s">
        <v>16</v>
      </c>
      <c r="AF17" s="10" t="s">
        <v>17</v>
      </c>
      <c r="AJ17" s="10" t="s">
        <v>43</v>
      </c>
      <c r="AL17" s="10" t="s">
        <v>33</v>
      </c>
      <c r="AM17" s="51" t="s">
        <v>33</v>
      </c>
    </row>
    <row r="18" spans="1:42" s="16" customFormat="1" ht="12.75">
      <c r="A18" s="10" t="s">
        <v>39</v>
      </c>
      <c r="B18" s="15" t="s">
        <v>0</v>
      </c>
      <c r="C18" s="15" t="s">
        <v>1</v>
      </c>
      <c r="D18" s="15" t="s">
        <v>2</v>
      </c>
      <c r="E18" s="16" t="s">
        <v>3</v>
      </c>
      <c r="F18" s="16" t="s">
        <v>4</v>
      </c>
      <c r="G18" s="16" t="s">
        <v>5</v>
      </c>
      <c r="H18" s="16" t="s">
        <v>6</v>
      </c>
      <c r="I18" s="16" t="s">
        <v>8</v>
      </c>
      <c r="J18" s="16" t="s">
        <v>9</v>
      </c>
      <c r="K18" s="16" t="s">
        <v>10</v>
      </c>
      <c r="L18" s="16" t="s">
        <v>11</v>
      </c>
      <c r="M18" s="16" t="s">
        <v>12</v>
      </c>
      <c r="O18" s="16" t="s">
        <v>41</v>
      </c>
      <c r="P18" s="15" t="s">
        <v>0</v>
      </c>
      <c r="Q18" s="15" t="s">
        <v>1</v>
      </c>
      <c r="R18" s="15" t="s">
        <v>2</v>
      </c>
      <c r="S18" s="16" t="s">
        <v>3</v>
      </c>
      <c r="T18" s="16" t="s">
        <v>4</v>
      </c>
      <c r="U18" s="16" t="s">
        <v>5</v>
      </c>
      <c r="V18" s="16" t="s">
        <v>6</v>
      </c>
      <c r="W18" s="16" t="s">
        <v>8</v>
      </c>
      <c r="X18" s="16" t="s">
        <v>9</v>
      </c>
      <c r="Y18" s="16" t="s">
        <v>10</v>
      </c>
      <c r="Z18" s="16" t="s">
        <v>11</v>
      </c>
      <c r="AA18" s="16" t="s">
        <v>12</v>
      </c>
      <c r="AB18" s="16" t="s">
        <v>60</v>
      </c>
      <c r="AK18" s="24"/>
      <c r="AL18" s="16" t="s">
        <v>8</v>
      </c>
      <c r="AM18" s="51" t="s">
        <v>8</v>
      </c>
      <c r="AN18" s="24"/>
      <c r="AO18" s="24"/>
      <c r="AP18" s="24"/>
    </row>
    <row r="19" spans="1:27" ht="12.75">
      <c r="A19" s="10" t="s">
        <v>7</v>
      </c>
      <c r="E19" s="25"/>
      <c r="F19" s="26"/>
      <c r="G19" s="26"/>
      <c r="H19" s="27"/>
      <c r="M19" s="28"/>
      <c r="N19" s="28"/>
      <c r="O19" s="20" t="s">
        <v>7</v>
      </c>
      <c r="S19" s="25"/>
      <c r="T19" s="26"/>
      <c r="U19" s="26"/>
      <c r="V19" s="27"/>
      <c r="AA19" s="28"/>
    </row>
    <row r="20" spans="1:39" ht="12.75">
      <c r="A20" s="17">
        <v>20</v>
      </c>
      <c r="B20" s="1">
        <v>0.00048</v>
      </c>
      <c r="C20" s="1">
        <v>0.1324</v>
      </c>
      <c r="D20" s="1">
        <f aca="true" t="shared" si="0" ref="D20:D51">1-C20-B20</f>
        <v>0.86712</v>
      </c>
      <c r="E20" s="2">
        <v>1000000</v>
      </c>
      <c r="F20" s="3">
        <f>E20/((1+F$16)^A20)</f>
        <v>502565.88443167065</v>
      </c>
      <c r="G20" s="3">
        <f aca="true" t="shared" si="1" ref="G20:G51">F20+G21</f>
        <v>4408715.923025751</v>
      </c>
      <c r="H20" s="4">
        <f aca="true" t="shared" si="2" ref="H20:H51">G20/F20</f>
        <v>8.772413845821172</v>
      </c>
      <c r="I20" s="4">
        <f>AL$11*AL20+AM$11*AM20</f>
        <v>0.699</v>
      </c>
      <c r="J20" s="3">
        <f aca="true" t="shared" si="3" ref="J20:J51">I20*F20</f>
        <v>351293.55321773776</v>
      </c>
      <c r="K20" s="3">
        <f aca="true" t="shared" si="4" ref="K20:K51">K21+J20</f>
        <v>4814052.240785479</v>
      </c>
      <c r="L20" s="4">
        <f aca="true" t="shared" si="5" ref="L20:L51">K20/F20</f>
        <v>9.578947536857731</v>
      </c>
      <c r="M20" s="4">
        <f aca="true" t="shared" si="6" ref="M20:M51">L20/H20</f>
        <v>1.0919397676867195</v>
      </c>
      <c r="N20" s="4"/>
      <c r="O20" s="17">
        <v>20</v>
      </c>
      <c r="P20" s="1">
        <v>0.00041</v>
      </c>
      <c r="Q20" s="1">
        <f>(1-R$5)*C20</f>
        <v>0.1324</v>
      </c>
      <c r="R20" s="1">
        <f aca="true" t="shared" si="7" ref="R20:R51">1-Q20-P20</f>
        <v>0.86719</v>
      </c>
      <c r="S20" s="2">
        <v>1000000</v>
      </c>
      <c r="T20" s="3">
        <f>S20/((1+T$16)^O20)</f>
        <v>502565.88443167065</v>
      </c>
      <c r="U20" s="3">
        <f aca="true" t="shared" si="8" ref="U20:U51">T20+U21</f>
        <v>4431874.4818198765</v>
      </c>
      <c r="V20" s="4">
        <f aca="true" t="shared" si="9" ref="V20:V51">U20/T20</f>
        <v>8.818494488203642</v>
      </c>
      <c r="W20" s="4">
        <f>(1+R$6)*I20</f>
        <v>0.699</v>
      </c>
      <c r="X20" s="3">
        <f aca="true" t="shared" si="10" ref="X20:X51">W20*T20</f>
        <v>351293.55321773776</v>
      </c>
      <c r="Y20" s="3">
        <f aca="true" t="shared" si="11" ref="Y20:Y51">Y21+X20</f>
        <v>4938775.687733532</v>
      </c>
      <c r="Z20" s="4">
        <f aca="true" t="shared" si="12" ref="Z20:Z51">Y20/T20</f>
        <v>9.82712086260804</v>
      </c>
      <c r="AA20" s="4">
        <f aca="true" t="shared" si="13" ref="AA20:AA51">Z20/V20</f>
        <v>1.1143762550119662</v>
      </c>
      <c r="AB20" s="29">
        <f>AA20/M20-1</f>
        <v>0.02054736716181571</v>
      </c>
      <c r="AE20" s="30">
        <f aca="true" t="shared" si="14" ref="AE20:AE51">(1-B20)*(1+AE21)+0.5*B20</f>
        <v>61.06771673102597</v>
      </c>
      <c r="AF20" s="30">
        <f aca="true" t="shared" si="15" ref="AF20:AF51">(1-P20)*(1+AF21)+0.5*P20</f>
        <v>63.29765181299429</v>
      </c>
      <c r="AL20" s="4">
        <v>0.699</v>
      </c>
      <c r="AM20" s="50">
        <v>0.596</v>
      </c>
    </row>
    <row r="21" spans="1:39" ht="12.75">
      <c r="A21" s="17">
        <v>21</v>
      </c>
      <c r="B21" s="1">
        <v>0.000502</v>
      </c>
      <c r="C21" s="1">
        <v>0.1324</v>
      </c>
      <c r="D21" s="1">
        <f t="shared" si="0"/>
        <v>0.867098</v>
      </c>
      <c r="E21" s="2">
        <f aca="true" t="shared" si="16" ref="E21:E52">E20*D20</f>
        <v>867120</v>
      </c>
      <c r="F21" s="3">
        <f aca="true" t="shared" si="17" ref="F21:F84">E21/((1+F$16)^A21)</f>
        <v>421048.24126414524</v>
      </c>
      <c r="G21" s="3">
        <f t="shared" si="1"/>
        <v>3906150.03859408</v>
      </c>
      <c r="H21" s="4">
        <f t="shared" si="2"/>
        <v>9.277203075035649</v>
      </c>
      <c r="I21" s="4">
        <f aca="true" t="shared" si="18" ref="I21:I84">AL$11*AL21+AM$11*AM21</f>
        <v>0.701</v>
      </c>
      <c r="J21" s="3">
        <f t="shared" si="3"/>
        <v>295154.8171261658</v>
      </c>
      <c r="K21" s="3">
        <f t="shared" si="4"/>
        <v>4462758.687567741</v>
      </c>
      <c r="L21" s="4">
        <f t="shared" si="5"/>
        <v>10.59916240041488</v>
      </c>
      <c r="M21" s="4">
        <f t="shared" si="6"/>
        <v>1.1424954606131816</v>
      </c>
      <c r="N21" s="4"/>
      <c r="O21" s="17">
        <v>21</v>
      </c>
      <c r="P21" s="1">
        <v>0.000425</v>
      </c>
      <c r="Q21" s="1">
        <f aca="true" t="shared" si="19" ref="Q21:Q84">(1-R$5)*C21</f>
        <v>0.1324</v>
      </c>
      <c r="R21" s="1">
        <f t="shared" si="7"/>
        <v>0.867175</v>
      </c>
      <c r="S21" s="2">
        <f aca="true" t="shared" si="20" ref="S21:S52">S20*R20</f>
        <v>867190</v>
      </c>
      <c r="T21" s="3">
        <f aca="true" t="shared" si="21" ref="T21:T84">S21/((1+T$16)^O21)</f>
        <v>421082.2312273435</v>
      </c>
      <c r="U21" s="3">
        <f t="shared" si="8"/>
        <v>3929308.597388206</v>
      </c>
      <c r="V21" s="4">
        <f t="shared" si="9"/>
        <v>9.331451925518941</v>
      </c>
      <c r="W21" s="4">
        <f aca="true" t="shared" si="22" ref="W21:W84">(1+R$6)*I21</f>
        <v>0.701</v>
      </c>
      <c r="X21" s="3">
        <f t="shared" si="10"/>
        <v>295178.6440903678</v>
      </c>
      <c r="Y21" s="3">
        <f t="shared" si="11"/>
        <v>4587482.134515794</v>
      </c>
      <c r="Z21" s="4">
        <f t="shared" si="12"/>
        <v>10.894504194927663</v>
      </c>
      <c r="AA21" s="4">
        <f t="shared" si="13"/>
        <v>1.167503651295058</v>
      </c>
      <c r="AB21" s="29">
        <f aca="true" t="shared" si="23" ref="AB21:AB84">AA21/M21-1</f>
        <v>0.021889094131240183</v>
      </c>
      <c r="AE21" s="30">
        <f t="shared" si="14"/>
        <v>60.09680319656032</v>
      </c>
      <c r="AF21" s="30">
        <f t="shared" si="15"/>
        <v>62.32340941085274</v>
      </c>
      <c r="AL21" s="4">
        <v>0.701</v>
      </c>
      <c r="AM21" s="50">
        <v>0.595</v>
      </c>
    </row>
    <row r="22" spans="1:39" ht="12.75">
      <c r="A22" s="17">
        <v>22</v>
      </c>
      <c r="B22" s="1">
        <v>0.000507</v>
      </c>
      <c r="C22" s="1">
        <v>0.1242</v>
      </c>
      <c r="D22" s="1">
        <f t="shared" si="0"/>
        <v>0.875293</v>
      </c>
      <c r="E22" s="2">
        <f t="shared" si="16"/>
        <v>751878.0177600001</v>
      </c>
      <c r="F22" s="3">
        <f t="shared" si="17"/>
        <v>352744.0462837274</v>
      </c>
      <c r="G22" s="3">
        <f t="shared" si="1"/>
        <v>3485101.797329935</v>
      </c>
      <c r="H22" s="4">
        <f t="shared" si="2"/>
        <v>9.87997340861344</v>
      </c>
      <c r="I22" s="4">
        <f t="shared" si="18"/>
        <v>0.702</v>
      </c>
      <c r="J22" s="3">
        <f t="shared" si="3"/>
        <v>247626.32049117662</v>
      </c>
      <c r="K22" s="3">
        <f t="shared" si="4"/>
        <v>4167603.870441575</v>
      </c>
      <c r="L22" s="4">
        <f t="shared" si="5"/>
        <v>11.814809957385899</v>
      </c>
      <c r="M22" s="4">
        <f t="shared" si="6"/>
        <v>1.1958341858577932</v>
      </c>
      <c r="N22" s="4"/>
      <c r="O22" s="17">
        <v>22</v>
      </c>
      <c r="P22" s="1">
        <v>0.000426</v>
      </c>
      <c r="Q22" s="1">
        <f t="shared" si="19"/>
        <v>0.1242</v>
      </c>
      <c r="R22" s="1">
        <f t="shared" si="7"/>
        <v>0.875374</v>
      </c>
      <c r="S22" s="2">
        <f t="shared" si="20"/>
        <v>752005.48825</v>
      </c>
      <c r="T22" s="3">
        <f t="shared" si="21"/>
        <v>352803.84914451366</v>
      </c>
      <c r="U22" s="3">
        <f t="shared" si="8"/>
        <v>3508226.3661608626</v>
      </c>
      <c r="V22" s="4">
        <f t="shared" si="9"/>
        <v>9.94384379498037</v>
      </c>
      <c r="W22" s="4">
        <f t="shared" si="22"/>
        <v>0.702</v>
      </c>
      <c r="X22" s="3">
        <f t="shared" si="10"/>
        <v>247668.30209944857</v>
      </c>
      <c r="Y22" s="3">
        <f t="shared" si="11"/>
        <v>4292303.4904254265</v>
      </c>
      <c r="Z22" s="4">
        <f t="shared" si="12"/>
        <v>12.166260376221791</v>
      </c>
      <c r="AA22" s="4">
        <f t="shared" si="13"/>
        <v>1.2234967309485785</v>
      </c>
      <c r="AB22" s="29">
        <f t="shared" si="23"/>
        <v>0.023132425396370726</v>
      </c>
      <c r="AE22" s="30">
        <f t="shared" si="14"/>
        <v>59.12673581794093</v>
      </c>
      <c r="AF22" s="30">
        <f t="shared" si="15"/>
        <v>61.349695531453605</v>
      </c>
      <c r="AL22" s="4">
        <v>0.702</v>
      </c>
      <c r="AM22" s="50">
        <v>0.597</v>
      </c>
    </row>
    <row r="23" spans="1:39" ht="12.75">
      <c r="A23" s="17">
        <v>23</v>
      </c>
      <c r="B23" s="1">
        <v>0.000501</v>
      </c>
      <c r="C23" s="1">
        <v>0.116</v>
      </c>
      <c r="D23" s="1">
        <f t="shared" si="0"/>
        <v>0.883499</v>
      </c>
      <c r="E23" s="2">
        <f t="shared" si="16"/>
        <v>658113.5657992037</v>
      </c>
      <c r="F23" s="3">
        <f t="shared" si="17"/>
        <v>298313.42464137444</v>
      </c>
      <c r="G23" s="3">
        <f t="shared" si="1"/>
        <v>3132357.7510462073</v>
      </c>
      <c r="H23" s="4">
        <f t="shared" si="2"/>
        <v>10.500223899785455</v>
      </c>
      <c r="I23" s="4">
        <f t="shared" si="18"/>
        <v>0.703</v>
      </c>
      <c r="J23" s="3">
        <f t="shared" si="3"/>
        <v>209714.33752288623</v>
      </c>
      <c r="K23" s="3">
        <f t="shared" si="4"/>
        <v>3919977.5499503985</v>
      </c>
      <c r="L23" s="4">
        <f t="shared" si="5"/>
        <v>13.140466456254543</v>
      </c>
      <c r="M23" s="4">
        <f t="shared" si="6"/>
        <v>1.2514463102565874</v>
      </c>
      <c r="N23" s="4"/>
      <c r="O23" s="17">
        <v>23</v>
      </c>
      <c r="P23" s="1">
        <v>0.000415</v>
      </c>
      <c r="Q23" s="1">
        <f t="shared" si="19"/>
        <v>0.116</v>
      </c>
      <c r="R23" s="1">
        <f t="shared" si="7"/>
        <v>0.883585</v>
      </c>
      <c r="S23" s="2">
        <f t="shared" si="20"/>
        <v>658286.0522713555</v>
      </c>
      <c r="T23" s="3">
        <f t="shared" si="21"/>
        <v>298391.6102811879</v>
      </c>
      <c r="U23" s="3">
        <f t="shared" si="8"/>
        <v>3155422.517016349</v>
      </c>
      <c r="V23" s="4">
        <f t="shared" si="9"/>
        <v>10.574769558845341</v>
      </c>
      <c r="W23" s="4">
        <f t="shared" si="22"/>
        <v>0.703</v>
      </c>
      <c r="X23" s="3">
        <f t="shared" si="10"/>
        <v>209769.3020276751</v>
      </c>
      <c r="Y23" s="3">
        <f t="shared" si="11"/>
        <v>4044635.188325978</v>
      </c>
      <c r="Z23" s="4">
        <f t="shared" si="12"/>
        <v>13.554788569673708</v>
      </c>
      <c r="AA23" s="4">
        <f t="shared" si="13"/>
        <v>1.2818046288616953</v>
      </c>
      <c r="AB23" s="29">
        <f t="shared" si="23"/>
        <v>0.024258586530079285</v>
      </c>
      <c r="AE23" s="30">
        <f t="shared" si="14"/>
        <v>58.156474650588784</v>
      </c>
      <c r="AF23" s="30">
        <f t="shared" si="15"/>
        <v>60.37562854921557</v>
      </c>
      <c r="AL23" s="4">
        <v>0.703</v>
      </c>
      <c r="AM23" s="50">
        <v>0.602</v>
      </c>
    </row>
    <row r="24" spans="1:39" ht="12.75">
      <c r="A24" s="17">
        <v>24</v>
      </c>
      <c r="B24" s="1">
        <v>0.000486</v>
      </c>
      <c r="C24" s="1">
        <v>0.108</v>
      </c>
      <c r="D24" s="1">
        <f t="shared" si="0"/>
        <v>0.891514</v>
      </c>
      <c r="E24" s="2">
        <f t="shared" si="16"/>
        <v>581442.6772700307</v>
      </c>
      <c r="F24" s="3">
        <f t="shared" si="17"/>
        <v>254646.96846109157</v>
      </c>
      <c r="G24" s="3">
        <f t="shared" si="1"/>
        <v>2834044.326404833</v>
      </c>
      <c r="H24" s="4">
        <f t="shared" si="2"/>
        <v>11.129307148370222</v>
      </c>
      <c r="I24" s="4">
        <f t="shared" si="18"/>
        <v>0.704</v>
      </c>
      <c r="J24" s="3">
        <f t="shared" si="3"/>
        <v>179271.46579660845</v>
      </c>
      <c r="K24" s="3">
        <f t="shared" si="4"/>
        <v>3710263.2124275123</v>
      </c>
      <c r="L24" s="4">
        <f t="shared" si="5"/>
        <v>14.570223375717967</v>
      </c>
      <c r="M24" s="4">
        <f t="shared" si="6"/>
        <v>1.3091761402102766</v>
      </c>
      <c r="N24" s="4"/>
      <c r="O24" s="17">
        <v>24</v>
      </c>
      <c r="P24" s="1">
        <v>0.000398</v>
      </c>
      <c r="Q24" s="1">
        <f t="shared" si="19"/>
        <v>0.108</v>
      </c>
      <c r="R24" s="1">
        <f t="shared" si="7"/>
        <v>0.891602</v>
      </c>
      <c r="S24" s="2">
        <f t="shared" si="20"/>
        <v>581651.6814961856</v>
      </c>
      <c r="T24" s="3">
        <f t="shared" si="21"/>
        <v>254738.50335295018</v>
      </c>
      <c r="U24" s="3">
        <f t="shared" si="8"/>
        <v>2857030.906735161</v>
      </c>
      <c r="V24" s="4">
        <f t="shared" si="9"/>
        <v>11.215544054510804</v>
      </c>
      <c r="W24" s="4">
        <f t="shared" si="22"/>
        <v>0.704</v>
      </c>
      <c r="X24" s="3">
        <f t="shared" si="10"/>
        <v>179335.90636047692</v>
      </c>
      <c r="Y24" s="3">
        <f t="shared" si="11"/>
        <v>3834865.8862983026</v>
      </c>
      <c r="Z24" s="4">
        <f t="shared" si="12"/>
        <v>15.054127412317193</v>
      </c>
      <c r="AA24" s="4">
        <f t="shared" si="13"/>
        <v>1.3422556533280738</v>
      </c>
      <c r="AB24" s="29">
        <f t="shared" si="23"/>
        <v>0.0252674274314868</v>
      </c>
      <c r="AE24" s="30">
        <f t="shared" si="14"/>
        <v>57.185375023475544</v>
      </c>
      <c r="AF24" s="30">
        <f t="shared" si="15"/>
        <v>59.40048725142491</v>
      </c>
      <c r="AL24" s="4">
        <v>0.704</v>
      </c>
      <c r="AM24" s="50">
        <v>0.61</v>
      </c>
    </row>
    <row r="25" spans="1:39" ht="12.75">
      <c r="A25" s="17">
        <v>25</v>
      </c>
      <c r="B25" s="1">
        <v>0.00047</v>
      </c>
      <c r="C25" s="1">
        <v>0.1</v>
      </c>
      <c r="D25" s="1">
        <f t="shared" si="0"/>
        <v>0.89953</v>
      </c>
      <c r="E25" s="2">
        <f t="shared" si="16"/>
        <v>518364.2869837142</v>
      </c>
      <c r="F25" s="3">
        <f t="shared" si="17"/>
        <v>219344.2873822431</v>
      </c>
      <c r="G25" s="3">
        <f t="shared" si="1"/>
        <v>2579397.357943741</v>
      </c>
      <c r="H25" s="4">
        <f t="shared" si="2"/>
        <v>11.7595830223229</v>
      </c>
      <c r="I25" s="4">
        <f t="shared" si="18"/>
        <v>0.705</v>
      </c>
      <c r="J25" s="3">
        <f t="shared" si="3"/>
        <v>154637.7226044814</v>
      </c>
      <c r="K25" s="3">
        <f t="shared" si="4"/>
        <v>3530991.746630904</v>
      </c>
      <c r="L25" s="4">
        <f t="shared" si="5"/>
        <v>16.097942594135475</v>
      </c>
      <c r="M25" s="4">
        <f t="shared" si="6"/>
        <v>1.3689212077993909</v>
      </c>
      <c r="N25" s="4"/>
      <c r="O25" s="17">
        <v>25</v>
      </c>
      <c r="P25" s="1">
        <v>0.00038</v>
      </c>
      <c r="Q25" s="1">
        <f t="shared" si="19"/>
        <v>0.1</v>
      </c>
      <c r="R25" s="1">
        <f t="shared" si="7"/>
        <v>0.89962</v>
      </c>
      <c r="S25" s="2">
        <f t="shared" si="20"/>
        <v>518601.80252536206</v>
      </c>
      <c r="T25" s="3">
        <f t="shared" si="21"/>
        <v>219444.79136859626</v>
      </c>
      <c r="U25" s="3">
        <f t="shared" si="8"/>
        <v>2602292.4033822105</v>
      </c>
      <c r="V25" s="4">
        <f t="shared" si="9"/>
        <v>11.858528913594496</v>
      </c>
      <c r="W25" s="4">
        <f t="shared" si="22"/>
        <v>0.705</v>
      </c>
      <c r="X25" s="3">
        <f t="shared" si="10"/>
        <v>154708.57791486036</v>
      </c>
      <c r="Y25" s="3">
        <f t="shared" si="11"/>
        <v>3655529.979937826</v>
      </c>
      <c r="Z25" s="4">
        <f t="shared" si="12"/>
        <v>16.658084965879723</v>
      </c>
      <c r="AA25" s="4">
        <f t="shared" si="13"/>
        <v>1.4047345237555617</v>
      </c>
      <c r="AB25" s="29">
        <f t="shared" si="23"/>
        <v>0.026161707300701886</v>
      </c>
      <c r="AE25" s="30">
        <f t="shared" si="14"/>
        <v>56.21293751110594</v>
      </c>
      <c r="AF25" s="30">
        <f t="shared" si="15"/>
        <v>58.42393897913861</v>
      </c>
      <c r="AL25" s="4">
        <v>0.705</v>
      </c>
      <c r="AM25" s="50">
        <v>0.621</v>
      </c>
    </row>
    <row r="26" spans="1:39" ht="12.75">
      <c r="A26" s="17">
        <v>26</v>
      </c>
      <c r="B26" s="1">
        <v>0.000457</v>
      </c>
      <c r="C26" s="1">
        <v>0.0923</v>
      </c>
      <c r="D26" s="1">
        <f t="shared" si="0"/>
        <v>0.9072429999999999</v>
      </c>
      <c r="E26" s="2">
        <f t="shared" si="16"/>
        <v>466284.22707046045</v>
      </c>
      <c r="F26" s="3">
        <f t="shared" si="17"/>
        <v>190634.5573226562</v>
      </c>
      <c r="G26" s="3">
        <f t="shared" si="1"/>
        <v>2360053.070561498</v>
      </c>
      <c r="H26" s="4">
        <f t="shared" si="2"/>
        <v>12.379985579251608</v>
      </c>
      <c r="I26" s="4">
        <f t="shared" si="18"/>
        <v>0.708</v>
      </c>
      <c r="J26" s="3">
        <f t="shared" si="3"/>
        <v>134969.2665844406</v>
      </c>
      <c r="K26" s="3">
        <f t="shared" si="4"/>
        <v>3376354.0240264223</v>
      </c>
      <c r="L26" s="4">
        <f t="shared" si="5"/>
        <v>17.711133130557307</v>
      </c>
      <c r="M26" s="4">
        <f t="shared" si="6"/>
        <v>1.4306263135104538</v>
      </c>
      <c r="N26" s="4"/>
      <c r="O26" s="17">
        <v>26</v>
      </c>
      <c r="P26" s="1">
        <v>0.000364</v>
      </c>
      <c r="Q26" s="1">
        <f t="shared" si="19"/>
        <v>0.0923</v>
      </c>
      <c r="R26" s="1">
        <f t="shared" si="7"/>
        <v>0.9073359999999999</v>
      </c>
      <c r="S26" s="2">
        <f t="shared" si="20"/>
        <v>466544.5535878662</v>
      </c>
      <c r="T26" s="3">
        <f t="shared" si="21"/>
        <v>190740.98860967782</v>
      </c>
      <c r="U26" s="3">
        <f t="shared" si="8"/>
        <v>2382847.6120136143</v>
      </c>
      <c r="V26" s="4">
        <f t="shared" si="9"/>
        <v>12.492582896745631</v>
      </c>
      <c r="W26" s="4">
        <f t="shared" si="22"/>
        <v>0.708</v>
      </c>
      <c r="X26" s="3">
        <f t="shared" si="10"/>
        <v>135044.6199356519</v>
      </c>
      <c r="Y26" s="3">
        <f t="shared" si="11"/>
        <v>3500821.4020229653</v>
      </c>
      <c r="Z26" s="4">
        <f t="shared" si="12"/>
        <v>18.35379709175598</v>
      </c>
      <c r="AA26" s="4">
        <f t="shared" si="13"/>
        <v>1.4691755294685471</v>
      </c>
      <c r="AB26" s="29">
        <f t="shared" si="23"/>
        <v>0.026945691963054852</v>
      </c>
      <c r="AE26" s="30">
        <f t="shared" si="14"/>
        <v>55.239134904511054</v>
      </c>
      <c r="AF26" s="30">
        <f t="shared" si="15"/>
        <v>57.44595844334708</v>
      </c>
      <c r="AL26" s="4">
        <v>0.708</v>
      </c>
      <c r="AM26" s="50">
        <v>0.635</v>
      </c>
    </row>
    <row r="27" spans="1:39" ht="12.75">
      <c r="A27" s="17">
        <v>27</v>
      </c>
      <c r="B27" s="1">
        <v>0.000452</v>
      </c>
      <c r="C27" s="1">
        <v>0.0847</v>
      </c>
      <c r="D27" s="1">
        <f t="shared" si="0"/>
        <v>0.914848</v>
      </c>
      <c r="E27" s="2">
        <f t="shared" si="16"/>
        <v>423033.1010200857</v>
      </c>
      <c r="F27" s="3">
        <f t="shared" si="17"/>
        <v>167103.25380587298</v>
      </c>
      <c r="G27" s="3">
        <f t="shared" si="1"/>
        <v>2169418.5132388417</v>
      </c>
      <c r="H27" s="4">
        <f t="shared" si="2"/>
        <v>12.982503116061979</v>
      </c>
      <c r="I27" s="4">
        <f t="shared" si="18"/>
        <v>0.711</v>
      </c>
      <c r="J27" s="3">
        <f t="shared" si="3"/>
        <v>118810.4134559757</v>
      </c>
      <c r="K27" s="3">
        <f t="shared" si="4"/>
        <v>3241384.7574419817</v>
      </c>
      <c r="L27" s="4">
        <f t="shared" si="5"/>
        <v>19.397496359990452</v>
      </c>
      <c r="M27" s="4">
        <f t="shared" si="6"/>
        <v>1.4941260700328145</v>
      </c>
      <c r="N27" s="4"/>
      <c r="O27" s="17">
        <v>27</v>
      </c>
      <c r="P27" s="1">
        <v>0.000352</v>
      </c>
      <c r="Q27" s="1">
        <f t="shared" si="19"/>
        <v>0.0847</v>
      </c>
      <c r="R27" s="1">
        <f t="shared" si="7"/>
        <v>0.914948</v>
      </c>
      <c r="S27" s="2">
        <f t="shared" si="20"/>
        <v>423312.6690742001</v>
      </c>
      <c r="T27" s="3">
        <f t="shared" si="21"/>
        <v>167213.68660980734</v>
      </c>
      <c r="U27" s="3">
        <f t="shared" si="8"/>
        <v>2192106.6234039366</v>
      </c>
      <c r="V27" s="4">
        <f t="shared" si="9"/>
        <v>13.109612423767746</v>
      </c>
      <c r="W27" s="4">
        <f t="shared" si="22"/>
        <v>0.711</v>
      </c>
      <c r="X27" s="3">
        <f t="shared" si="10"/>
        <v>118888.93117957302</v>
      </c>
      <c r="Y27" s="3">
        <f t="shared" si="11"/>
        <v>3365776.7820873135</v>
      </c>
      <c r="Z27" s="4">
        <f t="shared" si="12"/>
        <v>20.12859623112876</v>
      </c>
      <c r="AA27" s="4">
        <f t="shared" si="13"/>
        <v>1.5354074232305743</v>
      </c>
      <c r="AB27" s="29">
        <f t="shared" si="23"/>
        <v>0.02762909638331479</v>
      </c>
      <c r="AE27" s="30">
        <f t="shared" si="14"/>
        <v>54.26416212660292</v>
      </c>
      <c r="AF27" s="30">
        <f t="shared" si="15"/>
        <v>56.46669432007959</v>
      </c>
      <c r="AH27" s="23"/>
      <c r="AI27" s="23"/>
      <c r="AJ27" s="23">
        <f aca="true" t="shared" si="24" ref="AJ27:AJ58">(AA27-AA$27)*V27</f>
        <v>0</v>
      </c>
      <c r="AL27" s="4">
        <v>0.711</v>
      </c>
      <c r="AM27" s="50">
        <v>0.653</v>
      </c>
    </row>
    <row r="28" spans="1:39" ht="12.75">
      <c r="A28" s="17">
        <v>28</v>
      </c>
      <c r="B28" s="1">
        <v>0.000456</v>
      </c>
      <c r="C28" s="1">
        <v>0.0774</v>
      </c>
      <c r="D28" s="1">
        <f t="shared" si="0"/>
        <v>0.922144</v>
      </c>
      <c r="E28" s="2">
        <f t="shared" si="16"/>
        <v>387010.98640202335</v>
      </c>
      <c r="F28" s="3">
        <f t="shared" si="17"/>
        <v>147704.42274183122</v>
      </c>
      <c r="G28" s="3">
        <f t="shared" si="1"/>
        <v>2002315.259432969</v>
      </c>
      <c r="H28" s="4">
        <f t="shared" si="2"/>
        <v>13.556230898601896</v>
      </c>
      <c r="I28" s="4">
        <f t="shared" si="18"/>
        <v>0.717</v>
      </c>
      <c r="J28" s="3">
        <f t="shared" si="3"/>
        <v>105904.07110589299</v>
      </c>
      <c r="K28" s="3">
        <f t="shared" si="4"/>
        <v>3122574.343986006</v>
      </c>
      <c r="L28" s="4">
        <f t="shared" si="5"/>
        <v>21.140696304293296</v>
      </c>
      <c r="M28" s="4">
        <f t="shared" si="6"/>
        <v>1.559481869438622</v>
      </c>
      <c r="N28" s="4"/>
      <c r="O28" s="17">
        <v>28</v>
      </c>
      <c r="P28" s="1">
        <v>0.000347</v>
      </c>
      <c r="Q28" s="1">
        <f t="shared" si="19"/>
        <v>0.0774</v>
      </c>
      <c r="R28" s="1">
        <f t="shared" si="7"/>
        <v>0.922253</v>
      </c>
      <c r="S28" s="2">
        <f t="shared" si="20"/>
        <v>387309.0799441012</v>
      </c>
      <c r="T28" s="3">
        <f t="shared" si="21"/>
        <v>147818.19143600969</v>
      </c>
      <c r="U28" s="3">
        <f t="shared" si="8"/>
        <v>2024892.9367941294</v>
      </c>
      <c r="V28" s="4">
        <f t="shared" si="9"/>
        <v>13.698536811490508</v>
      </c>
      <c r="W28" s="4">
        <f t="shared" si="22"/>
        <v>0.717</v>
      </c>
      <c r="X28" s="3">
        <f t="shared" si="10"/>
        <v>105985.64325961894</v>
      </c>
      <c r="Y28" s="3">
        <f t="shared" si="11"/>
        <v>3246887.8509077406</v>
      </c>
      <c r="Z28" s="4">
        <f t="shared" si="12"/>
        <v>21.9654145363652</v>
      </c>
      <c r="AA28" s="4">
        <f t="shared" si="13"/>
        <v>1.6034861853231164</v>
      </c>
      <c r="AB28" s="29">
        <f t="shared" si="23"/>
        <v>0.028217266738942426</v>
      </c>
      <c r="AE28" s="30">
        <f t="shared" si="14"/>
        <v>53.288474517084644</v>
      </c>
      <c r="AF28" s="30">
        <f t="shared" si="15"/>
        <v>55.486401533419354</v>
      </c>
      <c r="AH28" s="23"/>
      <c r="AI28" s="23"/>
      <c r="AJ28" s="23">
        <f t="shared" si="24"/>
        <v>0.9325794286053918</v>
      </c>
      <c r="AL28" s="4">
        <v>0.717</v>
      </c>
      <c r="AM28" s="50">
        <v>0.673</v>
      </c>
    </row>
    <row r="29" spans="1:39" ht="12.75">
      <c r="A29" s="17">
        <v>29</v>
      </c>
      <c r="B29" s="1">
        <v>0.000468</v>
      </c>
      <c r="C29" s="1">
        <v>0.0704</v>
      </c>
      <c r="D29" s="1">
        <f t="shared" si="0"/>
        <v>0.929132</v>
      </c>
      <c r="E29" s="2">
        <f t="shared" si="16"/>
        <v>356879.8590447074</v>
      </c>
      <c r="F29" s="3">
        <f t="shared" si="17"/>
        <v>131598.78956989682</v>
      </c>
      <c r="G29" s="3">
        <f t="shared" si="1"/>
        <v>1854610.8366911376</v>
      </c>
      <c r="H29" s="4">
        <f t="shared" si="2"/>
        <v>14.092917136643477</v>
      </c>
      <c r="I29" s="4">
        <f t="shared" si="18"/>
        <v>0.724</v>
      </c>
      <c r="J29" s="3">
        <f t="shared" si="3"/>
        <v>95277.52364860529</v>
      </c>
      <c r="K29" s="3">
        <f t="shared" si="4"/>
        <v>3016670.272880113</v>
      </c>
      <c r="L29" s="4">
        <f t="shared" si="5"/>
        <v>22.923237232952296</v>
      </c>
      <c r="M29" s="4">
        <f t="shared" si="6"/>
        <v>1.6265785862991275</v>
      </c>
      <c r="N29" s="4"/>
      <c r="O29" s="17">
        <v>29</v>
      </c>
      <c r="P29" s="1">
        <v>0.000348</v>
      </c>
      <c r="Q29" s="1">
        <f t="shared" si="19"/>
        <v>0.0704</v>
      </c>
      <c r="R29" s="1">
        <f t="shared" si="7"/>
        <v>0.929252</v>
      </c>
      <c r="S29" s="2">
        <f t="shared" si="20"/>
        <v>357196.9609056872</v>
      </c>
      <c r="T29" s="3">
        <f t="shared" si="21"/>
        <v>131715.72029607176</v>
      </c>
      <c r="U29" s="3">
        <f t="shared" si="8"/>
        <v>1877074.7453581197</v>
      </c>
      <c r="V29" s="4">
        <f t="shared" si="9"/>
        <v>14.250954564412012</v>
      </c>
      <c r="W29" s="4">
        <f t="shared" si="22"/>
        <v>0.724</v>
      </c>
      <c r="X29" s="3">
        <f t="shared" si="10"/>
        <v>95362.18149435594</v>
      </c>
      <c r="Y29" s="3">
        <f t="shared" si="11"/>
        <v>3140902.2076481218</v>
      </c>
      <c r="Z29" s="4">
        <f t="shared" si="12"/>
        <v>23.846069403014113</v>
      </c>
      <c r="AA29" s="4">
        <f t="shared" si="13"/>
        <v>1.6732962900999881</v>
      </c>
      <c r="AB29" s="29">
        <f t="shared" si="23"/>
        <v>0.028721455080233715</v>
      </c>
      <c r="AE29" s="30">
        <f t="shared" si="14"/>
        <v>52.3125570430963</v>
      </c>
      <c r="AF29" s="30">
        <f t="shared" si="15"/>
        <v>54.5054884379073</v>
      </c>
      <c r="AH29" s="23"/>
      <c r="AI29" s="23"/>
      <c r="AJ29" s="23">
        <f t="shared" si="24"/>
        <v>1.9650479766942732</v>
      </c>
      <c r="AL29" s="4">
        <v>0.724</v>
      </c>
      <c r="AM29" s="50">
        <v>0.696</v>
      </c>
    </row>
    <row r="30" spans="1:39" ht="12.75">
      <c r="A30" s="17">
        <v>30</v>
      </c>
      <c r="B30" s="1">
        <v>0.000487</v>
      </c>
      <c r="C30" s="1">
        <v>0.0637</v>
      </c>
      <c r="D30" s="1">
        <f t="shared" si="0"/>
        <v>0.935813</v>
      </c>
      <c r="E30" s="2">
        <f t="shared" si="16"/>
        <v>331588.49719392706</v>
      </c>
      <c r="F30" s="3">
        <f t="shared" si="17"/>
        <v>118137.82275425833</v>
      </c>
      <c r="G30" s="3">
        <f t="shared" si="1"/>
        <v>1723012.0471212408</v>
      </c>
      <c r="H30" s="4">
        <f t="shared" si="2"/>
        <v>14.584762161270946</v>
      </c>
      <c r="I30" s="4">
        <f t="shared" si="18"/>
        <v>0.734</v>
      </c>
      <c r="J30" s="3">
        <f t="shared" si="3"/>
        <v>86713.16190162562</v>
      </c>
      <c r="K30" s="3">
        <f t="shared" si="4"/>
        <v>2921392.749231508</v>
      </c>
      <c r="L30" s="4">
        <f t="shared" si="5"/>
        <v>24.72868283097087</v>
      </c>
      <c r="M30" s="4">
        <f t="shared" si="6"/>
        <v>1.6955149873226292</v>
      </c>
      <c r="N30" s="4"/>
      <c r="O30" s="17">
        <v>30</v>
      </c>
      <c r="P30" s="1">
        <v>0.000355</v>
      </c>
      <c r="Q30" s="1">
        <f t="shared" si="19"/>
        <v>0.0637</v>
      </c>
      <c r="R30" s="1">
        <f t="shared" si="7"/>
        <v>0.935945</v>
      </c>
      <c r="S30" s="2">
        <f t="shared" si="20"/>
        <v>331925.9903155316</v>
      </c>
      <c r="T30" s="3">
        <f t="shared" si="21"/>
        <v>118258.0642672128</v>
      </c>
      <c r="U30" s="3">
        <f t="shared" si="8"/>
        <v>1745359.0250620479</v>
      </c>
      <c r="V30" s="4">
        <f t="shared" si="9"/>
        <v>14.75890067943511</v>
      </c>
      <c r="W30" s="4">
        <f t="shared" si="22"/>
        <v>0.734</v>
      </c>
      <c r="X30" s="3">
        <f t="shared" si="10"/>
        <v>86801.41917213419</v>
      </c>
      <c r="Y30" s="3">
        <f t="shared" si="11"/>
        <v>3045540.0261537656</v>
      </c>
      <c r="Z30" s="4">
        <f t="shared" si="12"/>
        <v>25.753339064236194</v>
      </c>
      <c r="AA30" s="4">
        <f t="shared" si="13"/>
        <v>1.7449361320061334</v>
      </c>
      <c r="AB30" s="29">
        <f t="shared" si="23"/>
        <v>0.02914816150433719</v>
      </c>
      <c r="AC30" s="29">
        <f>(AA30-(M30-M20)*H30/V30)/M20-1</f>
        <v>0.051781846184967284</v>
      </c>
      <c r="AE30" s="30">
        <f t="shared" si="14"/>
        <v>51.3368166732994</v>
      </c>
      <c r="AF30" s="30">
        <f t="shared" si="15"/>
        <v>53.52428889044118</v>
      </c>
      <c r="AH30" s="23">
        <f aca="true" t="shared" si="25" ref="AH30:AH61">L30-H30*M20</f>
        <v>8.803001024826617</v>
      </c>
      <c r="AI30" s="23">
        <f>Z30-V30*AA20</f>
        <v>9.306370596993734</v>
      </c>
      <c r="AJ30" s="23">
        <f t="shared" si="24"/>
        <v>3.09241340230876</v>
      </c>
      <c r="AL30" s="4">
        <v>0.734</v>
      </c>
      <c r="AM30" s="50">
        <v>0.722</v>
      </c>
    </row>
    <row r="31" spans="1:39" ht="12.75">
      <c r="A31" s="17">
        <v>31</v>
      </c>
      <c r="B31" s="1">
        <v>0.00051</v>
      </c>
      <c r="C31" s="1">
        <v>0.0575</v>
      </c>
      <c r="D31" s="1">
        <f t="shared" si="0"/>
        <v>0.94199</v>
      </c>
      <c r="E31" s="2">
        <f t="shared" si="16"/>
        <v>310304.8263245405</v>
      </c>
      <c r="F31" s="3">
        <f t="shared" si="17"/>
        <v>106816.33847838722</v>
      </c>
      <c r="G31" s="3">
        <f t="shared" si="1"/>
        <v>1604874.2243669825</v>
      </c>
      <c r="H31" s="4">
        <f t="shared" si="2"/>
        <v>15.024613717607501</v>
      </c>
      <c r="I31" s="4">
        <f t="shared" si="18"/>
        <v>0.747</v>
      </c>
      <c r="J31" s="3">
        <f t="shared" si="3"/>
        <v>79791.80484335525</v>
      </c>
      <c r="K31" s="3">
        <f t="shared" si="4"/>
        <v>2834679.587329882</v>
      </c>
      <c r="L31" s="4">
        <f t="shared" si="5"/>
        <v>26.537883882842884</v>
      </c>
      <c r="M31" s="4">
        <f t="shared" si="6"/>
        <v>1.7662939215364228</v>
      </c>
      <c r="N31" s="4"/>
      <c r="O31" s="17">
        <v>31</v>
      </c>
      <c r="P31" s="1">
        <v>0.000365</v>
      </c>
      <c r="Q31" s="1">
        <f t="shared" si="19"/>
        <v>0.0575</v>
      </c>
      <c r="R31" s="1">
        <f t="shared" si="7"/>
        <v>0.9421350000000001</v>
      </c>
      <c r="S31" s="2">
        <f t="shared" si="20"/>
        <v>310664.47100587026</v>
      </c>
      <c r="T31" s="3">
        <f t="shared" si="21"/>
        <v>106940.13909234446</v>
      </c>
      <c r="U31" s="3">
        <f t="shared" si="8"/>
        <v>1627100.9607948351</v>
      </c>
      <c r="V31" s="4">
        <f t="shared" si="9"/>
        <v>15.215063068038544</v>
      </c>
      <c r="W31" s="4">
        <f t="shared" si="22"/>
        <v>0.747</v>
      </c>
      <c r="X31" s="3">
        <f t="shared" si="10"/>
        <v>79884.28390198131</v>
      </c>
      <c r="Y31" s="3">
        <f t="shared" si="11"/>
        <v>2958738.6069816314</v>
      </c>
      <c r="Z31" s="4">
        <f t="shared" si="12"/>
        <v>27.667241057417318</v>
      </c>
      <c r="AA31" s="4">
        <f t="shared" si="13"/>
        <v>1.8184111977515485</v>
      </c>
      <c r="AB31" s="29">
        <f t="shared" si="23"/>
        <v>0.02950657055411887</v>
      </c>
      <c r="AC31" s="29">
        <f aca="true" t="shared" si="26" ref="AC31:AC94">(AA31-(M31-M21)*H31/V31)/M21-1</f>
        <v>0.05245137705987912</v>
      </c>
      <c r="AE31" s="30">
        <f t="shared" si="14"/>
        <v>50.36158626581085</v>
      </c>
      <c r="AF31" s="30">
        <f t="shared" si="15"/>
        <v>52.54311919775638</v>
      </c>
      <c r="AH31" s="23">
        <f t="shared" si="25"/>
        <v>9.372330913009776</v>
      </c>
      <c r="AI31" s="23">
        <f aca="true" t="shared" si="27" ref="AI31:AI94">Z31-V31*AA21</f>
        <v>9.903599370797728</v>
      </c>
      <c r="AJ31" s="23">
        <f t="shared" si="24"/>
        <v>4.305920277829581</v>
      </c>
      <c r="AL31" s="4">
        <v>0.747</v>
      </c>
      <c r="AM31" s="50">
        <v>0.75</v>
      </c>
    </row>
    <row r="32" spans="1:39" ht="12.75">
      <c r="A32" s="17">
        <v>32</v>
      </c>
      <c r="B32" s="1">
        <v>0.000535</v>
      </c>
      <c r="C32" s="1">
        <v>0.0518</v>
      </c>
      <c r="D32" s="1">
        <f t="shared" si="0"/>
        <v>0.9476650000000001</v>
      </c>
      <c r="E32" s="2">
        <f t="shared" si="16"/>
        <v>292304.0433494539</v>
      </c>
      <c r="F32" s="3">
        <f t="shared" si="17"/>
        <v>97217.31660217971</v>
      </c>
      <c r="G32" s="3">
        <f t="shared" si="1"/>
        <v>1498057.8858885954</v>
      </c>
      <c r="H32" s="4">
        <f t="shared" si="2"/>
        <v>15.409372920863024</v>
      </c>
      <c r="I32" s="4">
        <f t="shared" si="18"/>
        <v>0.763</v>
      </c>
      <c r="J32" s="3">
        <f t="shared" si="3"/>
        <v>74176.81256746312</v>
      </c>
      <c r="K32" s="3">
        <f t="shared" si="4"/>
        <v>2754887.7824865268</v>
      </c>
      <c r="L32" s="4">
        <f t="shared" si="5"/>
        <v>28.337418463829103</v>
      </c>
      <c r="M32" s="4">
        <f t="shared" si="6"/>
        <v>1.8389728517415895</v>
      </c>
      <c r="N32" s="4"/>
      <c r="O32" s="17">
        <v>32</v>
      </c>
      <c r="P32" s="1">
        <v>0.000378</v>
      </c>
      <c r="Q32" s="1">
        <f t="shared" si="19"/>
        <v>0.0518</v>
      </c>
      <c r="R32" s="1">
        <f t="shared" si="7"/>
        <v>0.947822</v>
      </c>
      <c r="S32" s="2">
        <f t="shared" si="20"/>
        <v>292687.8713911156</v>
      </c>
      <c r="T32" s="3">
        <f t="shared" si="21"/>
        <v>97344.97385871109</v>
      </c>
      <c r="U32" s="3">
        <f t="shared" si="8"/>
        <v>1520160.8217024906</v>
      </c>
      <c r="V32" s="4">
        <f t="shared" si="9"/>
        <v>15.616223020501188</v>
      </c>
      <c r="W32" s="4">
        <f t="shared" si="22"/>
        <v>0.763</v>
      </c>
      <c r="X32" s="3">
        <f t="shared" si="10"/>
        <v>74274.21505419657</v>
      </c>
      <c r="Y32" s="3">
        <f t="shared" si="11"/>
        <v>2878854.3230796503</v>
      </c>
      <c r="Z32" s="4">
        <f t="shared" si="12"/>
        <v>29.573733588527034</v>
      </c>
      <c r="AA32" s="4">
        <f t="shared" si="13"/>
        <v>1.8937827379707781</v>
      </c>
      <c r="AB32" s="29">
        <f t="shared" si="23"/>
        <v>0.029804619561012657</v>
      </c>
      <c r="AC32" s="29">
        <f t="shared" si="26"/>
        <v>0.052957845909079815</v>
      </c>
      <c r="AE32" s="30">
        <f t="shared" si="14"/>
        <v>49.387028650422565</v>
      </c>
      <c r="AF32" s="30">
        <f t="shared" si="15"/>
        <v>51.56212187223974</v>
      </c>
      <c r="AH32" s="23">
        <f t="shared" si="25"/>
        <v>9.910363542429742</v>
      </c>
      <c r="AI32" s="23">
        <f t="shared" si="27"/>
        <v>10.467335773179894</v>
      </c>
      <c r="AJ32" s="23">
        <f t="shared" si="24"/>
        <v>5.596468840025329</v>
      </c>
      <c r="AL32" s="4">
        <v>0.763</v>
      </c>
      <c r="AM32" s="50">
        <v>0.78</v>
      </c>
    </row>
    <row r="33" spans="1:39" ht="12.75">
      <c r="A33" s="17">
        <v>33</v>
      </c>
      <c r="B33" s="1">
        <v>0.000559</v>
      </c>
      <c r="C33" s="1">
        <v>0.0467</v>
      </c>
      <c r="D33" s="1">
        <f t="shared" si="0"/>
        <v>0.9527410000000001</v>
      </c>
      <c r="E33" s="2">
        <f t="shared" si="16"/>
        <v>277006.31124076026</v>
      </c>
      <c r="F33" s="3">
        <f t="shared" si="17"/>
        <v>89013.95974667116</v>
      </c>
      <c r="G33" s="3">
        <f t="shared" si="1"/>
        <v>1400840.5692864156</v>
      </c>
      <c r="H33" s="4">
        <f t="shared" si="2"/>
        <v>15.737313262696446</v>
      </c>
      <c r="I33" s="4">
        <f t="shared" si="18"/>
        <v>0.781</v>
      </c>
      <c r="J33" s="3">
        <f t="shared" si="3"/>
        <v>69519.90256215018</v>
      </c>
      <c r="K33" s="3">
        <f t="shared" si="4"/>
        <v>2680710.9699190636</v>
      </c>
      <c r="L33" s="4">
        <f t="shared" si="5"/>
        <v>30.115624308234572</v>
      </c>
      <c r="M33" s="4">
        <f t="shared" si="6"/>
        <v>1.9136445850398311</v>
      </c>
      <c r="N33" s="4"/>
      <c r="O33" s="17">
        <v>33</v>
      </c>
      <c r="P33" s="1">
        <v>0.000393</v>
      </c>
      <c r="Q33" s="1">
        <f t="shared" si="19"/>
        <v>0.0467</v>
      </c>
      <c r="R33" s="1">
        <f t="shared" si="7"/>
        <v>0.9529070000000001</v>
      </c>
      <c r="S33" s="2">
        <f t="shared" si="20"/>
        <v>277416.00363766996</v>
      </c>
      <c r="T33" s="3">
        <f t="shared" si="21"/>
        <v>89145.61141324759</v>
      </c>
      <c r="U33" s="3">
        <f t="shared" si="8"/>
        <v>1422815.8478437795</v>
      </c>
      <c r="V33" s="4">
        <f t="shared" si="9"/>
        <v>15.960582077878263</v>
      </c>
      <c r="W33" s="4">
        <f t="shared" si="22"/>
        <v>0.781</v>
      </c>
      <c r="X33" s="3">
        <f t="shared" si="10"/>
        <v>69622.72251374637</v>
      </c>
      <c r="Y33" s="3">
        <f t="shared" si="11"/>
        <v>2804580.1080254535</v>
      </c>
      <c r="Z33" s="4">
        <f t="shared" si="12"/>
        <v>31.460663778774368</v>
      </c>
      <c r="AA33" s="4">
        <f t="shared" si="13"/>
        <v>1.971147645196448</v>
      </c>
      <c r="AB33" s="29">
        <f t="shared" si="23"/>
        <v>0.030048975972944314</v>
      </c>
      <c r="AC33" s="29">
        <f t="shared" si="26"/>
        <v>0.053351386282439295</v>
      </c>
      <c r="AE33" s="30">
        <f t="shared" si="14"/>
        <v>48.41319721093041</v>
      </c>
      <c r="AF33" s="30">
        <f t="shared" si="15"/>
        <v>50.58143065302659</v>
      </c>
      <c r="AH33" s="23">
        <f t="shared" si="25"/>
        <v>10.421221692281048</v>
      </c>
      <c r="AI33" s="23">
        <f t="shared" si="27"/>
        <v>11.002315792022994</v>
      </c>
      <c r="AJ33" s="23">
        <f t="shared" si="24"/>
        <v>6.95466757731922</v>
      </c>
      <c r="AL33" s="4">
        <v>0.781</v>
      </c>
      <c r="AM33" s="50">
        <v>0.811</v>
      </c>
    </row>
    <row r="34" spans="1:39" ht="12.75">
      <c r="A34" s="17">
        <v>34</v>
      </c>
      <c r="B34" s="1">
        <v>0.000581</v>
      </c>
      <c r="C34" s="1">
        <v>0.0423</v>
      </c>
      <c r="D34" s="1">
        <f t="shared" si="0"/>
        <v>0.9571189999999999</v>
      </c>
      <c r="E34" s="2">
        <f t="shared" si="16"/>
        <v>263915.2699778332</v>
      </c>
      <c r="F34" s="3">
        <f t="shared" si="17"/>
        <v>81939.3710367181</v>
      </c>
      <c r="G34" s="3">
        <f t="shared" si="1"/>
        <v>1311826.6095397444</v>
      </c>
      <c r="H34" s="4">
        <f t="shared" si="2"/>
        <v>16.009722712563875</v>
      </c>
      <c r="I34" s="4">
        <f t="shared" si="18"/>
        <v>0.803</v>
      </c>
      <c r="J34" s="3">
        <f t="shared" si="3"/>
        <v>65797.31494248465</v>
      </c>
      <c r="K34" s="3">
        <f t="shared" si="4"/>
        <v>2611191.0673569134</v>
      </c>
      <c r="L34" s="4">
        <f t="shared" si="5"/>
        <v>31.86735551322214</v>
      </c>
      <c r="M34" s="4">
        <f t="shared" si="6"/>
        <v>1.9905001532733446</v>
      </c>
      <c r="N34" s="4"/>
      <c r="O34" s="17">
        <v>34</v>
      </c>
      <c r="P34" s="1">
        <v>0.000411</v>
      </c>
      <c r="Q34" s="1">
        <f t="shared" si="19"/>
        <v>0.0423</v>
      </c>
      <c r="R34" s="1">
        <f t="shared" si="7"/>
        <v>0.957289</v>
      </c>
      <c r="S34" s="2">
        <f t="shared" si="20"/>
        <v>264351.6517783612</v>
      </c>
      <c r="T34" s="3">
        <f t="shared" si="21"/>
        <v>82074.85713523047</v>
      </c>
      <c r="U34" s="3">
        <f t="shared" si="8"/>
        <v>1333670.2364305318</v>
      </c>
      <c r="V34" s="4">
        <f t="shared" si="9"/>
        <v>16.249437196498715</v>
      </c>
      <c r="W34" s="4">
        <f t="shared" si="22"/>
        <v>0.803</v>
      </c>
      <c r="X34" s="3">
        <f t="shared" si="10"/>
        <v>65906.11027959007</v>
      </c>
      <c r="Y34" s="3">
        <f t="shared" si="11"/>
        <v>2734957.385511707</v>
      </c>
      <c r="Z34" s="4">
        <f t="shared" si="12"/>
        <v>33.322718807849526</v>
      </c>
      <c r="AA34" s="4">
        <f t="shared" si="13"/>
        <v>2.0506998737796045</v>
      </c>
      <c r="AB34" s="29">
        <f t="shared" si="23"/>
        <v>0.030243514629859414</v>
      </c>
      <c r="AC34" s="29">
        <f t="shared" si="26"/>
        <v>0.05366025779188788</v>
      </c>
      <c r="AE34" s="30">
        <f t="shared" si="14"/>
        <v>47.43999566850911</v>
      </c>
      <c r="AF34" s="30">
        <f t="shared" si="15"/>
        <v>49.60112039334117</v>
      </c>
      <c r="AH34" s="23">
        <f t="shared" si="25"/>
        <v>10.907808526550966</v>
      </c>
      <c r="AI34" s="23">
        <f t="shared" si="27"/>
        <v>11.511819867449638</v>
      </c>
      <c r="AJ34" s="23">
        <f t="shared" si="24"/>
        <v>8.373212313026386</v>
      </c>
      <c r="AL34" s="4">
        <v>0.803</v>
      </c>
      <c r="AM34" s="50">
        <v>0.842</v>
      </c>
    </row>
    <row r="35" spans="1:39" ht="12.75">
      <c r="A35" s="17">
        <v>35</v>
      </c>
      <c r="B35" s="1">
        <v>0.000604</v>
      </c>
      <c r="C35" s="1">
        <v>0.0385</v>
      </c>
      <c r="D35" s="1">
        <f t="shared" si="0"/>
        <v>0.960896</v>
      </c>
      <c r="E35" s="2">
        <f t="shared" si="16"/>
        <v>252598.31928591372</v>
      </c>
      <c r="F35" s="3">
        <f t="shared" si="17"/>
        <v>75773.65107950976</v>
      </c>
      <c r="G35" s="3">
        <f t="shared" si="1"/>
        <v>1229887.2385030263</v>
      </c>
      <c r="H35" s="4">
        <f t="shared" si="2"/>
        <v>16.23106740907203</v>
      </c>
      <c r="I35" s="4">
        <f t="shared" si="18"/>
        <v>0.827</v>
      </c>
      <c r="J35" s="3">
        <f t="shared" si="3"/>
        <v>62664.809442754566</v>
      </c>
      <c r="K35" s="3">
        <f t="shared" si="4"/>
        <v>2545393.7524144286</v>
      </c>
      <c r="L35" s="4">
        <f t="shared" si="5"/>
        <v>33.59206948789536</v>
      </c>
      <c r="M35" s="4">
        <f t="shared" si="6"/>
        <v>2.0696155490747175</v>
      </c>
      <c r="N35" s="4"/>
      <c r="O35" s="17">
        <v>35</v>
      </c>
      <c r="P35" s="1">
        <v>0.000432</v>
      </c>
      <c r="Q35" s="1">
        <f t="shared" si="19"/>
        <v>0.0385</v>
      </c>
      <c r="R35" s="1">
        <f t="shared" si="7"/>
        <v>0.961068</v>
      </c>
      <c r="S35" s="2">
        <f t="shared" si="20"/>
        <v>253060.92837925558</v>
      </c>
      <c r="T35" s="3">
        <f t="shared" si="21"/>
        <v>75912.42310350497</v>
      </c>
      <c r="U35" s="3">
        <f t="shared" si="8"/>
        <v>1251595.3792953014</v>
      </c>
      <c r="V35" s="4">
        <f t="shared" si="9"/>
        <v>16.48735909257932</v>
      </c>
      <c r="W35" s="4">
        <f t="shared" si="22"/>
        <v>0.827</v>
      </c>
      <c r="X35" s="3">
        <f t="shared" si="10"/>
        <v>62779.57390659861</v>
      </c>
      <c r="Y35" s="3">
        <f t="shared" si="11"/>
        <v>2669051.275232117</v>
      </c>
      <c r="Z35" s="4">
        <f t="shared" si="12"/>
        <v>35.15961111652203</v>
      </c>
      <c r="AA35" s="4">
        <f t="shared" si="13"/>
        <v>2.1325192785026905</v>
      </c>
      <c r="AB35" s="29">
        <f t="shared" si="23"/>
        <v>0.030393919999342822</v>
      </c>
      <c r="AC35" s="29">
        <f t="shared" si="26"/>
        <v>0.05390802569207498</v>
      </c>
      <c r="AE35" s="30">
        <f t="shared" si="14"/>
        <v>46.46728366031576</v>
      </c>
      <c r="AF35" s="30">
        <f t="shared" si="15"/>
        <v>48.62130925144351</v>
      </c>
      <c r="AH35" s="23">
        <f t="shared" si="25"/>
        <v>11.373017086395148</v>
      </c>
      <c r="AI35" s="23">
        <f t="shared" si="27"/>
        <v>11.999248593620685</v>
      </c>
      <c r="AJ35" s="23">
        <f t="shared" si="24"/>
        <v>9.844797576307633</v>
      </c>
      <c r="AL35" s="4">
        <v>0.827</v>
      </c>
      <c r="AM35" s="50">
        <v>0.872</v>
      </c>
    </row>
    <row r="36" spans="1:39" ht="12.75">
      <c r="A36" s="17">
        <v>36</v>
      </c>
      <c r="B36" s="1">
        <v>0.000629</v>
      </c>
      <c r="C36" s="1">
        <v>0.0353</v>
      </c>
      <c r="D36" s="1">
        <f t="shared" si="0"/>
        <v>0.964071</v>
      </c>
      <c r="E36" s="2">
        <f t="shared" si="16"/>
        <v>242720.71460855735</v>
      </c>
      <c r="F36" s="3">
        <f t="shared" si="17"/>
        <v>70348.40408473102</v>
      </c>
      <c r="G36" s="3">
        <f t="shared" si="1"/>
        <v>1154113.5874235164</v>
      </c>
      <c r="H36" s="4">
        <f t="shared" si="2"/>
        <v>16.40568257999778</v>
      </c>
      <c r="I36" s="4">
        <f t="shared" si="18"/>
        <v>0.855</v>
      </c>
      <c r="J36" s="3">
        <f t="shared" si="3"/>
        <v>60147.88549244503</v>
      </c>
      <c r="K36" s="3">
        <f t="shared" si="4"/>
        <v>2482728.9429716743</v>
      </c>
      <c r="L36" s="4">
        <f t="shared" si="5"/>
        <v>35.29190143363246</v>
      </c>
      <c r="M36" s="4">
        <f t="shared" si="6"/>
        <v>2.151199821253474</v>
      </c>
      <c r="N36" s="4"/>
      <c r="O36" s="17">
        <v>36</v>
      </c>
      <c r="P36" s="1">
        <v>0.000459</v>
      </c>
      <c r="Q36" s="1">
        <f t="shared" si="19"/>
        <v>0.0353</v>
      </c>
      <c r="R36" s="1">
        <f t="shared" si="7"/>
        <v>0.964241</v>
      </c>
      <c r="S36" s="2">
        <f t="shared" si="20"/>
        <v>243208.7603155944</v>
      </c>
      <c r="T36" s="3">
        <f t="shared" si="21"/>
        <v>70489.85569781577</v>
      </c>
      <c r="U36" s="3">
        <f t="shared" si="8"/>
        <v>1175682.9561917963</v>
      </c>
      <c r="V36" s="4">
        <f t="shared" si="9"/>
        <v>16.67875390796447</v>
      </c>
      <c r="W36" s="4">
        <f t="shared" si="22"/>
        <v>0.855</v>
      </c>
      <c r="X36" s="3">
        <f t="shared" si="10"/>
        <v>60268.826621632485</v>
      </c>
      <c r="Y36" s="3">
        <f t="shared" si="11"/>
        <v>2606271.7013255185</v>
      </c>
      <c r="Z36" s="4">
        <f t="shared" si="12"/>
        <v>36.97371310417192</v>
      </c>
      <c r="AA36" s="4">
        <f t="shared" si="13"/>
        <v>2.2168150755264855</v>
      </c>
      <c r="AB36" s="29">
        <f t="shared" si="23"/>
        <v>0.030501701248179858</v>
      </c>
      <c r="AC36" s="29">
        <f t="shared" si="26"/>
        <v>0.054111108856116585</v>
      </c>
      <c r="AE36" s="30">
        <f t="shared" si="14"/>
        <v>45.49506467938211</v>
      </c>
      <c r="AF36" s="30">
        <f t="shared" si="15"/>
        <v>47.64210664151265</v>
      </c>
      <c r="AH36" s="23">
        <f t="shared" si="25"/>
        <v>11.821500243587568</v>
      </c>
      <c r="AI36" s="23">
        <f t="shared" si="27"/>
        <v>12.469696000562621</v>
      </c>
      <c r="AJ36" s="23">
        <f t="shared" si="24"/>
        <v>11.365030543647324</v>
      </c>
      <c r="AL36" s="4">
        <v>0.855</v>
      </c>
      <c r="AM36" s="50">
        <v>0.9</v>
      </c>
    </row>
    <row r="37" spans="1:39" ht="12.75">
      <c r="A37" s="17">
        <v>37</v>
      </c>
      <c r="B37" s="1">
        <v>0.000663</v>
      </c>
      <c r="C37" s="1">
        <v>0.0326</v>
      </c>
      <c r="D37" s="1">
        <f t="shared" si="0"/>
        <v>0.9667370000000001</v>
      </c>
      <c r="E37" s="2">
        <f t="shared" si="16"/>
        <v>234000.0020533865</v>
      </c>
      <c r="F37" s="3">
        <f t="shared" si="17"/>
        <v>65527.39736654177</v>
      </c>
      <c r="G37" s="3">
        <f t="shared" si="1"/>
        <v>1083765.1833387853</v>
      </c>
      <c r="H37" s="4">
        <f t="shared" si="2"/>
        <v>16.539115345547888</v>
      </c>
      <c r="I37" s="4">
        <f t="shared" si="18"/>
        <v>0.886</v>
      </c>
      <c r="J37" s="3">
        <f t="shared" si="3"/>
        <v>58057.274066756014</v>
      </c>
      <c r="K37" s="3">
        <f t="shared" si="4"/>
        <v>2422581.0574792293</v>
      </c>
      <c r="L37" s="4">
        <f t="shared" si="5"/>
        <v>36.97050630483604</v>
      </c>
      <c r="M37" s="4">
        <f t="shared" si="6"/>
        <v>2.235337594086495</v>
      </c>
      <c r="N37" s="4"/>
      <c r="O37" s="17">
        <v>37</v>
      </c>
      <c r="P37" s="1">
        <v>0.000492</v>
      </c>
      <c r="Q37" s="1">
        <f t="shared" si="19"/>
        <v>0.0326</v>
      </c>
      <c r="R37" s="1">
        <f t="shared" si="7"/>
        <v>0.966908</v>
      </c>
      <c r="S37" s="2">
        <f t="shared" si="20"/>
        <v>234511.85825546907</v>
      </c>
      <c r="T37" s="3">
        <f t="shared" si="21"/>
        <v>65670.73328301216</v>
      </c>
      <c r="U37" s="3">
        <f t="shared" si="8"/>
        <v>1105193.1004939806</v>
      </c>
      <c r="V37" s="4">
        <f t="shared" si="9"/>
        <v>16.82930957586664</v>
      </c>
      <c r="W37" s="4">
        <f t="shared" si="22"/>
        <v>0.886</v>
      </c>
      <c r="X37" s="3">
        <f t="shared" si="10"/>
        <v>58184.26968874878</v>
      </c>
      <c r="Y37" s="3">
        <f t="shared" si="11"/>
        <v>2546002.874703886</v>
      </c>
      <c r="Z37" s="4">
        <f t="shared" si="12"/>
        <v>38.76921647473809</v>
      </c>
      <c r="AA37" s="4">
        <f t="shared" si="13"/>
        <v>2.3036724293391955</v>
      </c>
      <c r="AB37" s="29">
        <f t="shared" si="23"/>
        <v>0.03057025275890224</v>
      </c>
      <c r="AC37" s="29">
        <f t="shared" si="26"/>
        <v>0.054289816005916425</v>
      </c>
      <c r="AE37" s="30">
        <f t="shared" si="14"/>
        <v>44.52338438816226</v>
      </c>
      <c r="AF37" s="30">
        <f t="shared" si="15"/>
        <v>46.66375480496812</v>
      </c>
      <c r="AH37" s="23">
        <f t="shared" si="25"/>
        <v>12.258982891773162</v>
      </c>
      <c r="AI37" s="23">
        <f t="shared" si="27"/>
        <v>12.929369624107064</v>
      </c>
      <c r="AJ37" s="23">
        <f t="shared" si="24"/>
        <v>12.929369624107059</v>
      </c>
      <c r="AL37" s="4">
        <v>0.886</v>
      </c>
      <c r="AM37" s="50">
        <v>0.928</v>
      </c>
    </row>
    <row r="38" spans="1:39" ht="12.75">
      <c r="A38" s="17">
        <v>38</v>
      </c>
      <c r="B38" s="1">
        <v>0.000708</v>
      </c>
      <c r="C38" s="1">
        <v>0.0304</v>
      </c>
      <c r="D38" s="1">
        <f t="shared" si="0"/>
        <v>0.968892</v>
      </c>
      <c r="E38" s="2">
        <f t="shared" si="16"/>
        <v>226216.45998508472</v>
      </c>
      <c r="F38" s="3">
        <f t="shared" si="17"/>
        <v>61205.5647806169</v>
      </c>
      <c r="G38" s="3">
        <f t="shared" si="1"/>
        <v>1018237.7859722435</v>
      </c>
      <c r="H38" s="4">
        <f t="shared" si="2"/>
        <v>16.636359612430336</v>
      </c>
      <c r="I38" s="4">
        <f t="shared" si="18"/>
        <v>0.92</v>
      </c>
      <c r="J38" s="3">
        <f t="shared" si="3"/>
        <v>56309.11959816755</v>
      </c>
      <c r="K38" s="3">
        <f t="shared" si="4"/>
        <v>2364523.7834124733</v>
      </c>
      <c r="L38" s="4">
        <f t="shared" si="5"/>
        <v>38.632496765413244</v>
      </c>
      <c r="M38" s="4">
        <f t="shared" si="6"/>
        <v>2.3221724983960947</v>
      </c>
      <c r="N38" s="4"/>
      <c r="O38" s="17">
        <v>38</v>
      </c>
      <c r="P38" s="1">
        <v>0.000532</v>
      </c>
      <c r="Q38" s="1">
        <f t="shared" si="19"/>
        <v>0.0304</v>
      </c>
      <c r="R38" s="1">
        <f t="shared" si="7"/>
        <v>0.969068</v>
      </c>
      <c r="S38" s="2">
        <f t="shared" si="20"/>
        <v>226751.3918420791</v>
      </c>
      <c r="T38" s="3">
        <f t="shared" si="21"/>
        <v>61350.29698281229</v>
      </c>
      <c r="U38" s="3">
        <f t="shared" si="8"/>
        <v>1039522.3672109684</v>
      </c>
      <c r="V38" s="4">
        <f t="shared" si="9"/>
        <v>16.944047842216605</v>
      </c>
      <c r="W38" s="4">
        <f t="shared" si="22"/>
        <v>0.92</v>
      </c>
      <c r="X38" s="3">
        <f t="shared" si="10"/>
        <v>56442.27322418731</v>
      </c>
      <c r="Y38" s="3">
        <f t="shared" si="11"/>
        <v>2487818.6050151372</v>
      </c>
      <c r="Z38" s="4">
        <f t="shared" si="12"/>
        <v>40.551044206226365</v>
      </c>
      <c r="AA38" s="4">
        <f t="shared" si="13"/>
        <v>2.393232395460559</v>
      </c>
      <c r="AB38" s="29">
        <f t="shared" si="23"/>
        <v>0.030600610899295777</v>
      </c>
      <c r="AC38" s="29">
        <f t="shared" si="26"/>
        <v>0.05444734870031476</v>
      </c>
      <c r="AE38" s="30">
        <f t="shared" si="14"/>
        <v>43.5525912561651</v>
      </c>
      <c r="AF38" s="30">
        <f t="shared" si="15"/>
        <v>45.68647855241591</v>
      </c>
      <c r="AH38" s="23">
        <f t="shared" si="25"/>
        <v>12.688395576367192</v>
      </c>
      <c r="AI38" s="23">
        <f t="shared" si="27"/>
        <v>13.38149756777808</v>
      </c>
      <c r="AJ38" s="23">
        <f t="shared" si="24"/>
        <v>14.535027369712994</v>
      </c>
      <c r="AL38" s="4">
        <v>0.92</v>
      </c>
      <c r="AM38" s="50">
        <v>0.954</v>
      </c>
    </row>
    <row r="39" spans="1:39" ht="12.75">
      <c r="A39" s="17">
        <v>39</v>
      </c>
      <c r="B39" s="1">
        <v>0.000766</v>
      </c>
      <c r="C39" s="1">
        <v>0.0285</v>
      </c>
      <c r="D39" s="1">
        <f t="shared" si="0"/>
        <v>0.970734</v>
      </c>
      <c r="E39" s="2">
        <f t="shared" si="16"/>
        <v>219179.31834786868</v>
      </c>
      <c r="F39" s="3">
        <f t="shared" si="17"/>
        <v>57296.21456175988</v>
      </c>
      <c r="G39" s="3">
        <f t="shared" si="1"/>
        <v>957032.2211916266</v>
      </c>
      <c r="H39" s="4">
        <f t="shared" si="2"/>
        <v>16.703236479262287</v>
      </c>
      <c r="I39" s="4">
        <f t="shared" si="18"/>
        <v>0.958</v>
      </c>
      <c r="J39" s="3">
        <f t="shared" si="3"/>
        <v>54889.77355016596</v>
      </c>
      <c r="K39" s="3">
        <f t="shared" si="4"/>
        <v>2308214.663814306</v>
      </c>
      <c r="L39" s="4">
        <f t="shared" si="5"/>
        <v>40.28563983622809</v>
      </c>
      <c r="M39" s="4">
        <f t="shared" si="6"/>
        <v>2.411846344045016</v>
      </c>
      <c r="N39" s="4"/>
      <c r="O39" s="17">
        <v>39</v>
      </c>
      <c r="P39" s="1">
        <v>0.000583</v>
      </c>
      <c r="Q39" s="1">
        <f t="shared" si="19"/>
        <v>0.0285</v>
      </c>
      <c r="R39" s="1">
        <f t="shared" si="7"/>
        <v>0.970917</v>
      </c>
      <c r="S39" s="2">
        <f t="shared" si="20"/>
        <v>219737.51778961992</v>
      </c>
      <c r="T39" s="3">
        <f t="shared" si="21"/>
        <v>57442.13487588401</v>
      </c>
      <c r="U39" s="3">
        <f t="shared" si="8"/>
        <v>978172.070228156</v>
      </c>
      <c r="V39" s="4">
        <f t="shared" si="9"/>
        <v>17.02882513579458</v>
      </c>
      <c r="W39" s="4">
        <f t="shared" si="22"/>
        <v>0.958</v>
      </c>
      <c r="X39" s="3">
        <f t="shared" si="10"/>
        <v>55029.56521109688</v>
      </c>
      <c r="Y39" s="3">
        <f t="shared" si="11"/>
        <v>2431376.33179095</v>
      </c>
      <c r="Z39" s="4">
        <f t="shared" si="12"/>
        <v>42.32740195057961</v>
      </c>
      <c r="AA39" s="4">
        <f t="shared" si="13"/>
        <v>2.4856325444089173</v>
      </c>
      <c r="AB39" s="29">
        <f t="shared" si="23"/>
        <v>0.030593242619324945</v>
      </c>
      <c r="AC39" s="29">
        <f t="shared" si="26"/>
        <v>0.05459336934239034</v>
      </c>
      <c r="AE39" s="30">
        <f t="shared" si="14"/>
        <v>42.58309408677854</v>
      </c>
      <c r="AF39" s="30">
        <f t="shared" si="15"/>
        <v>44.710530554670996</v>
      </c>
      <c r="AH39" s="23">
        <f t="shared" si="25"/>
        <v>13.116513057169627</v>
      </c>
      <c r="AI39" s="23">
        <f t="shared" si="27"/>
        <v>13.833132026093114</v>
      </c>
      <c r="AJ39" s="23">
        <f t="shared" si="24"/>
        <v>16.181217428185217</v>
      </c>
      <c r="AL39" s="4">
        <v>0.958</v>
      </c>
      <c r="AM39" s="50">
        <v>0.978</v>
      </c>
    </row>
    <row r="40" spans="1:39" ht="12.75">
      <c r="A40" s="17">
        <v>40</v>
      </c>
      <c r="B40" s="1">
        <v>0.000835</v>
      </c>
      <c r="C40" s="1">
        <v>0.027</v>
      </c>
      <c r="D40" s="1">
        <f t="shared" si="0"/>
        <v>0.972165</v>
      </c>
      <c r="E40" s="2">
        <f t="shared" si="16"/>
        <v>212764.81641709997</v>
      </c>
      <c r="F40" s="3">
        <f t="shared" si="17"/>
        <v>53738.5348274352</v>
      </c>
      <c r="G40" s="3">
        <f t="shared" si="1"/>
        <v>899736.0066298668</v>
      </c>
      <c r="H40" s="4">
        <f t="shared" si="2"/>
        <v>16.742845883667886</v>
      </c>
      <c r="I40" s="4">
        <f t="shared" si="18"/>
        <v>1</v>
      </c>
      <c r="J40" s="3">
        <f t="shared" si="3"/>
        <v>53738.5348274352</v>
      </c>
      <c r="K40" s="3">
        <f t="shared" si="4"/>
        <v>2253324.89026414</v>
      </c>
      <c r="L40" s="4">
        <f t="shared" si="5"/>
        <v>41.93126771133603</v>
      </c>
      <c r="M40" s="4">
        <f t="shared" si="6"/>
        <v>2.5044289365548447</v>
      </c>
      <c r="N40" s="4"/>
      <c r="O40" s="17">
        <v>40</v>
      </c>
      <c r="P40" s="1">
        <v>0.000644</v>
      </c>
      <c r="Q40" s="1">
        <f t="shared" si="19"/>
        <v>0.027</v>
      </c>
      <c r="R40" s="1">
        <f t="shared" si="7"/>
        <v>0.972356</v>
      </c>
      <c r="S40" s="2">
        <f t="shared" si="20"/>
        <v>213346.8915597444</v>
      </c>
      <c r="T40" s="3">
        <f t="shared" si="21"/>
        <v>53885.55098288762</v>
      </c>
      <c r="U40" s="3">
        <f t="shared" si="8"/>
        <v>920729.935352272</v>
      </c>
      <c r="V40" s="4">
        <f t="shared" si="9"/>
        <v>17.0867685039477</v>
      </c>
      <c r="W40" s="4">
        <f t="shared" si="22"/>
        <v>1</v>
      </c>
      <c r="X40" s="3">
        <f t="shared" si="10"/>
        <v>53885.55098288762</v>
      </c>
      <c r="Y40" s="3">
        <f t="shared" si="11"/>
        <v>2376346.7665798534</v>
      </c>
      <c r="Z40" s="4">
        <f t="shared" si="12"/>
        <v>44.09988806339769</v>
      </c>
      <c r="AA40" s="4">
        <f t="shared" si="13"/>
        <v>2.5809378791085584</v>
      </c>
      <c r="AB40" s="29">
        <f t="shared" si="23"/>
        <v>0.03054945637984896</v>
      </c>
      <c r="AC40" s="29">
        <f t="shared" si="26"/>
        <v>0.05472718910000918</v>
      </c>
      <c r="AE40" s="30">
        <f t="shared" si="14"/>
        <v>41.61535444828593</v>
      </c>
      <c r="AF40" s="30">
        <f t="shared" si="15"/>
        <v>43.736320329423044</v>
      </c>
      <c r="AH40" s="23">
        <f t="shared" si="25"/>
        <v>13.543521585144138</v>
      </c>
      <c r="AI40" s="23">
        <f t="shared" si="27"/>
        <v>14.284568321634968</v>
      </c>
      <c r="AJ40" s="23">
        <f t="shared" si="24"/>
        <v>17.864736863414016</v>
      </c>
      <c r="AL40" s="4">
        <v>1</v>
      </c>
      <c r="AM40" s="50">
        <v>1</v>
      </c>
    </row>
    <row r="41" spans="1:39" ht="12.75">
      <c r="A41" s="17">
        <v>41</v>
      </c>
      <c r="B41" s="1">
        <v>0.000914</v>
      </c>
      <c r="C41" s="1">
        <v>0.0257</v>
      </c>
      <c r="D41" s="1">
        <f t="shared" si="0"/>
        <v>0.973386</v>
      </c>
      <c r="E41" s="2">
        <f t="shared" si="16"/>
        <v>206842.50775212998</v>
      </c>
      <c r="F41" s="3">
        <f t="shared" si="17"/>
        <v>50476.06058986816</v>
      </c>
      <c r="G41" s="3">
        <f t="shared" si="1"/>
        <v>845997.4718024316</v>
      </c>
      <c r="H41" s="4">
        <f t="shared" si="2"/>
        <v>16.760370399671107</v>
      </c>
      <c r="I41" s="4">
        <f t="shared" si="18"/>
        <v>1.046</v>
      </c>
      <c r="J41" s="3">
        <f t="shared" si="3"/>
        <v>52797.959377002095</v>
      </c>
      <c r="K41" s="3">
        <f t="shared" si="4"/>
        <v>2199586.3554367046</v>
      </c>
      <c r="L41" s="4">
        <f t="shared" si="5"/>
        <v>43.57682294799008</v>
      </c>
      <c r="M41" s="4">
        <f t="shared" si="6"/>
        <v>2.599991641523937</v>
      </c>
      <c r="N41" s="4"/>
      <c r="O41" s="17">
        <v>41</v>
      </c>
      <c r="P41" s="1">
        <v>0.000717</v>
      </c>
      <c r="Q41" s="1">
        <f t="shared" si="19"/>
        <v>0.0257</v>
      </c>
      <c r="R41" s="1">
        <f t="shared" si="7"/>
        <v>0.973583</v>
      </c>
      <c r="S41" s="2">
        <f t="shared" si="20"/>
        <v>207449.13008946684</v>
      </c>
      <c r="T41" s="3">
        <f t="shared" si="21"/>
        <v>50624.095470064436</v>
      </c>
      <c r="U41" s="3">
        <f t="shared" si="8"/>
        <v>866844.3843693844</v>
      </c>
      <c r="V41" s="4">
        <f t="shared" si="9"/>
        <v>17.123157980807296</v>
      </c>
      <c r="W41" s="4">
        <f t="shared" si="22"/>
        <v>1.046</v>
      </c>
      <c r="X41" s="3">
        <f t="shared" si="10"/>
        <v>52952.803861687404</v>
      </c>
      <c r="Y41" s="3">
        <f t="shared" si="11"/>
        <v>2322461.215596966</v>
      </c>
      <c r="Z41" s="4">
        <f t="shared" si="12"/>
        <v>45.87659678720201</v>
      </c>
      <c r="AA41" s="4">
        <f t="shared" si="13"/>
        <v>2.6792135445239342</v>
      </c>
      <c r="AB41" s="29">
        <f t="shared" si="23"/>
        <v>0.030470060647411534</v>
      </c>
      <c r="AC41" s="29">
        <f t="shared" si="26"/>
        <v>0.0548523765314235</v>
      </c>
      <c r="AE41" s="30">
        <f t="shared" si="14"/>
        <v>40.649714459859915</v>
      </c>
      <c r="AF41" s="30">
        <f t="shared" si="15"/>
        <v>42.76418246292917</v>
      </c>
      <c r="AH41" s="23">
        <f t="shared" si="25"/>
        <v>13.973082588352018</v>
      </c>
      <c r="AI41" s="23">
        <f t="shared" si="27"/>
        <v>14.739654574033231</v>
      </c>
      <c r="AJ41" s="23">
        <f t="shared" si="24"/>
        <v>19.585572914320633</v>
      </c>
      <c r="AL41" s="4">
        <v>1.046</v>
      </c>
      <c r="AM41" s="50">
        <v>1.022</v>
      </c>
    </row>
    <row r="42" spans="1:39" ht="12.75">
      <c r="A42" s="17">
        <v>42</v>
      </c>
      <c r="B42" s="1">
        <v>0.000999</v>
      </c>
      <c r="C42" s="1">
        <v>0.0247</v>
      </c>
      <c r="D42" s="1">
        <f t="shared" si="0"/>
        <v>0.9743010000000001</v>
      </c>
      <c r="E42" s="2">
        <f t="shared" si="16"/>
        <v>201337.6012508148</v>
      </c>
      <c r="F42" s="3">
        <f t="shared" si="17"/>
        <v>47471.19875684001</v>
      </c>
      <c r="G42" s="3">
        <f t="shared" si="1"/>
        <v>795521.4112125635</v>
      </c>
      <c r="H42" s="4">
        <f t="shared" si="2"/>
        <v>16.757980250034002</v>
      </c>
      <c r="I42" s="4">
        <f t="shared" si="18"/>
        <v>1.097</v>
      </c>
      <c r="J42" s="3">
        <f t="shared" si="3"/>
        <v>52075.90503625348</v>
      </c>
      <c r="K42" s="3">
        <f t="shared" si="4"/>
        <v>2146788.3960597026</v>
      </c>
      <c r="L42" s="4">
        <f t="shared" si="5"/>
        <v>45.2229657619585</v>
      </c>
      <c r="M42" s="4">
        <f t="shared" si="6"/>
        <v>2.698592854700777</v>
      </c>
      <c r="N42" s="4"/>
      <c r="O42" s="17">
        <v>42</v>
      </c>
      <c r="P42" s="1">
        <v>0.000801</v>
      </c>
      <c r="Q42" s="1">
        <f t="shared" si="19"/>
        <v>0.0247</v>
      </c>
      <c r="R42" s="1">
        <f t="shared" si="7"/>
        <v>0.974499</v>
      </c>
      <c r="S42" s="2">
        <f t="shared" si="20"/>
        <v>201968.9464198934</v>
      </c>
      <c r="T42" s="3">
        <f t="shared" si="21"/>
        <v>47620.05675365385</v>
      </c>
      <c r="U42" s="3">
        <f t="shared" si="8"/>
        <v>816220.28889932</v>
      </c>
      <c r="V42" s="4">
        <f t="shared" si="9"/>
        <v>17.140262833405632</v>
      </c>
      <c r="W42" s="4">
        <f t="shared" si="22"/>
        <v>1.097</v>
      </c>
      <c r="X42" s="3">
        <f t="shared" si="10"/>
        <v>52239.202258758276</v>
      </c>
      <c r="Y42" s="3">
        <f t="shared" si="11"/>
        <v>2269508.4117352786</v>
      </c>
      <c r="Z42" s="4">
        <f t="shared" si="12"/>
        <v>47.65866667223451</v>
      </c>
      <c r="AA42" s="4">
        <f t="shared" si="13"/>
        <v>2.780509676861537</v>
      </c>
      <c r="AB42" s="29">
        <f t="shared" si="23"/>
        <v>0.030355383924650203</v>
      </c>
      <c r="AC42" s="29">
        <f t="shared" si="26"/>
        <v>0.05497041055447949</v>
      </c>
      <c r="AE42" s="30">
        <f t="shared" si="14"/>
        <v>39.686444870471526</v>
      </c>
      <c r="AF42" s="30">
        <f t="shared" si="15"/>
        <v>41.79450762489622</v>
      </c>
      <c r="AH42" s="23">
        <f t="shared" si="25"/>
        <v>14.405495032124232</v>
      </c>
      <c r="AI42" s="23">
        <f t="shared" si="27"/>
        <v>15.198732794048823</v>
      </c>
      <c r="AJ42" s="23">
        <f t="shared" si="24"/>
        <v>21.34137988170038</v>
      </c>
      <c r="AL42" s="4">
        <v>1.097</v>
      </c>
      <c r="AM42" s="50">
        <v>1.049</v>
      </c>
    </row>
    <row r="43" spans="1:39" ht="12.75">
      <c r="A43" s="17">
        <v>43</v>
      </c>
      <c r="B43" s="1">
        <v>0.001091</v>
      </c>
      <c r="C43" s="1">
        <v>0.0239</v>
      </c>
      <c r="D43" s="1">
        <f t="shared" si="0"/>
        <v>0.975009</v>
      </c>
      <c r="E43" s="2">
        <f t="shared" si="16"/>
        <v>196163.4262362701</v>
      </c>
      <c r="F43" s="3">
        <f t="shared" si="17"/>
        <v>44687.18494684828</v>
      </c>
      <c r="G43" s="3">
        <f t="shared" si="1"/>
        <v>748050.2124557236</v>
      </c>
      <c r="H43" s="4">
        <f t="shared" si="2"/>
        <v>16.739703191093096</v>
      </c>
      <c r="I43" s="4">
        <f t="shared" si="18"/>
        <v>1.153</v>
      </c>
      <c r="J43" s="3">
        <f t="shared" si="3"/>
        <v>51524.32424371607</v>
      </c>
      <c r="K43" s="3">
        <f t="shared" si="4"/>
        <v>2094712.4910234492</v>
      </c>
      <c r="L43" s="4">
        <f t="shared" si="5"/>
        <v>46.87501558925533</v>
      </c>
      <c r="M43" s="4">
        <f t="shared" si="6"/>
        <v>2.8002297922580075</v>
      </c>
      <c r="N43" s="4"/>
      <c r="O43" s="17">
        <v>43</v>
      </c>
      <c r="P43" s="1">
        <v>0.000894</v>
      </c>
      <c r="Q43" s="1">
        <f t="shared" si="19"/>
        <v>0.0239</v>
      </c>
      <c r="R43" s="1">
        <f t="shared" si="7"/>
        <v>0.975206</v>
      </c>
      <c r="S43" s="2">
        <f t="shared" si="20"/>
        <v>196818.5363172397</v>
      </c>
      <c r="T43" s="3">
        <f t="shared" si="21"/>
        <v>44836.42288539026</v>
      </c>
      <c r="U43" s="3">
        <f t="shared" si="8"/>
        <v>768600.2321456661</v>
      </c>
      <c r="V43" s="4">
        <f t="shared" si="9"/>
        <v>17.14231829132183</v>
      </c>
      <c r="W43" s="4">
        <f t="shared" si="22"/>
        <v>1.153</v>
      </c>
      <c r="X43" s="3">
        <f t="shared" si="10"/>
        <v>51696.395586854975</v>
      </c>
      <c r="Y43" s="3">
        <f t="shared" si="11"/>
        <v>2217269.2094765203</v>
      </c>
      <c r="Z43" s="4">
        <f t="shared" si="12"/>
        <v>49.45241093706891</v>
      </c>
      <c r="AA43" s="4">
        <f t="shared" si="13"/>
        <v>2.8848146497258673</v>
      </c>
      <c r="AB43" s="29">
        <f t="shared" si="23"/>
        <v>0.030206398668322754</v>
      </c>
      <c r="AC43" s="29">
        <f t="shared" si="26"/>
        <v>0.05508219622131105</v>
      </c>
      <c r="AE43" s="30">
        <f t="shared" si="14"/>
        <v>38.72563127611637</v>
      </c>
      <c r="AF43" s="30">
        <f t="shared" si="15"/>
        <v>40.82761104134034</v>
      </c>
      <c r="AH43" s="23">
        <f t="shared" si="25"/>
        <v>14.841173222446045</v>
      </c>
      <c r="AI43" s="23">
        <f t="shared" si="27"/>
        <v>15.662370603921893</v>
      </c>
      <c r="AJ43" s="23">
        <f t="shared" si="24"/>
        <v>23.131968181192118</v>
      </c>
      <c r="AL43" s="4">
        <v>1.153</v>
      </c>
      <c r="AM43" s="50">
        <v>1.084</v>
      </c>
    </row>
    <row r="44" spans="1:39" ht="12.75">
      <c r="A44" s="17">
        <v>44</v>
      </c>
      <c r="B44" s="1">
        <v>0.00119</v>
      </c>
      <c r="C44" s="1">
        <v>0.0233</v>
      </c>
      <c r="D44" s="1">
        <f t="shared" si="0"/>
        <v>0.97551</v>
      </c>
      <c r="E44" s="2">
        <f t="shared" si="16"/>
        <v>191261.1060511995</v>
      </c>
      <c r="F44" s="3">
        <f t="shared" si="17"/>
        <v>42097.012084871116</v>
      </c>
      <c r="G44" s="3">
        <f t="shared" si="1"/>
        <v>703363.0275088752</v>
      </c>
      <c r="H44" s="4">
        <f t="shared" si="2"/>
        <v>16.70814608150422</v>
      </c>
      <c r="I44" s="4">
        <f t="shared" si="18"/>
        <v>1.214</v>
      </c>
      <c r="J44" s="3">
        <f t="shared" si="3"/>
        <v>51105.772671033534</v>
      </c>
      <c r="K44" s="3">
        <f t="shared" si="4"/>
        <v>2043188.1667797333</v>
      </c>
      <c r="L44" s="4">
        <f t="shared" si="5"/>
        <v>48.53523006954732</v>
      </c>
      <c r="M44" s="4">
        <f t="shared" si="6"/>
        <v>2.9048842302902425</v>
      </c>
      <c r="N44" s="4"/>
      <c r="O44" s="17">
        <v>44</v>
      </c>
      <c r="P44" s="1">
        <v>0.000995</v>
      </c>
      <c r="Q44" s="1">
        <f t="shared" si="19"/>
        <v>0.0233</v>
      </c>
      <c r="R44" s="1">
        <f t="shared" si="7"/>
        <v>0.975705</v>
      </c>
      <c r="S44" s="2">
        <f t="shared" si="20"/>
        <v>191938.61752779005</v>
      </c>
      <c r="T44" s="3">
        <f t="shared" si="21"/>
        <v>42246.13392885981</v>
      </c>
      <c r="U44" s="3">
        <f t="shared" si="8"/>
        <v>723763.8092602759</v>
      </c>
      <c r="V44" s="4">
        <f t="shared" si="9"/>
        <v>17.132072025313718</v>
      </c>
      <c r="W44" s="4">
        <f t="shared" si="22"/>
        <v>1.214</v>
      </c>
      <c r="X44" s="3">
        <f t="shared" si="10"/>
        <v>51286.80658963581</v>
      </c>
      <c r="Y44" s="3">
        <f t="shared" si="11"/>
        <v>2165572.8138896655</v>
      </c>
      <c r="Z44" s="4">
        <f t="shared" si="12"/>
        <v>51.260851881414105</v>
      </c>
      <c r="AA44" s="4">
        <f t="shared" si="13"/>
        <v>2.992098784412823</v>
      </c>
      <c r="AB44" s="29">
        <f t="shared" si="23"/>
        <v>0.03002341821858656</v>
      </c>
      <c r="AC44" s="29">
        <f t="shared" si="26"/>
        <v>0.055182414728513596</v>
      </c>
      <c r="AE44" s="30">
        <f t="shared" si="14"/>
        <v>37.767380988775116</v>
      </c>
      <c r="AF44" s="30">
        <f t="shared" si="15"/>
        <v>39.86369618573038</v>
      </c>
      <c r="AH44" s="23">
        <f t="shared" si="25"/>
        <v>15.27766273339973</v>
      </c>
      <c r="AI44" s="23">
        <f t="shared" si="27"/>
        <v>16.12811394152017</v>
      </c>
      <c r="AJ44" s="23">
        <f t="shared" si="24"/>
        <v>24.956141318426564</v>
      </c>
      <c r="AL44" s="4">
        <v>1.214</v>
      </c>
      <c r="AM44" s="50">
        <v>1.131</v>
      </c>
    </row>
    <row r="45" spans="1:39" ht="12.75">
      <c r="A45" s="17">
        <v>45</v>
      </c>
      <c r="B45" s="1">
        <v>0.001304</v>
      </c>
      <c r="C45" s="1">
        <v>0.0228</v>
      </c>
      <c r="D45" s="1">
        <f t="shared" si="0"/>
        <v>0.975896</v>
      </c>
      <c r="E45" s="2">
        <f t="shared" si="16"/>
        <v>186577.12156400562</v>
      </c>
      <c r="F45" s="3">
        <f t="shared" si="17"/>
        <v>39677.34904242766</v>
      </c>
      <c r="G45" s="3">
        <f t="shared" si="1"/>
        <v>661266.0154240042</v>
      </c>
      <c r="H45" s="4">
        <f t="shared" si="2"/>
        <v>16.666083581261976</v>
      </c>
      <c r="I45" s="4">
        <f t="shared" si="18"/>
        <v>1.279</v>
      </c>
      <c r="J45" s="3">
        <f t="shared" si="3"/>
        <v>50747.32942526497</v>
      </c>
      <c r="K45" s="3">
        <f t="shared" si="4"/>
        <v>1992082.3941086996</v>
      </c>
      <c r="L45" s="4">
        <f t="shared" si="5"/>
        <v>50.207043620241166</v>
      </c>
      <c r="M45" s="4">
        <f t="shared" si="6"/>
        <v>3.012528010881332</v>
      </c>
      <c r="N45" s="4"/>
      <c r="O45" s="17">
        <v>45</v>
      </c>
      <c r="P45" s="1">
        <v>0.001101</v>
      </c>
      <c r="Q45" s="1">
        <f t="shared" si="19"/>
        <v>0.0228</v>
      </c>
      <c r="R45" s="1">
        <f t="shared" si="7"/>
        <v>0.9760989999999999</v>
      </c>
      <c r="S45" s="2">
        <f t="shared" si="20"/>
        <v>187275.4688149524</v>
      </c>
      <c r="T45" s="3">
        <f t="shared" si="21"/>
        <v>39825.859038703544</v>
      </c>
      <c r="U45" s="3">
        <f t="shared" si="8"/>
        <v>681517.6753314161</v>
      </c>
      <c r="V45" s="4">
        <f t="shared" si="9"/>
        <v>17.112441307772016</v>
      </c>
      <c r="W45" s="4">
        <f t="shared" si="22"/>
        <v>1.279</v>
      </c>
      <c r="X45" s="3">
        <f t="shared" si="10"/>
        <v>50937.27371050183</v>
      </c>
      <c r="Y45" s="3">
        <f t="shared" si="11"/>
        <v>2114286.0073000295</v>
      </c>
      <c r="Z45" s="4">
        <f t="shared" si="12"/>
        <v>53.088271247214664</v>
      </c>
      <c r="AA45" s="4">
        <f t="shared" si="13"/>
        <v>3.102320136116603</v>
      </c>
      <c r="AB45" s="29">
        <f t="shared" si="23"/>
        <v>0.02980623745603017</v>
      </c>
      <c r="AC45" s="29">
        <f t="shared" si="26"/>
        <v>0.05526962629694854</v>
      </c>
      <c r="AE45" s="30">
        <f t="shared" si="14"/>
        <v>36.81178200936627</v>
      </c>
      <c r="AF45" s="30">
        <f t="shared" si="15"/>
        <v>38.902902073293305</v>
      </c>
      <c r="AH45" s="23">
        <f t="shared" si="25"/>
        <v>15.714657898282525</v>
      </c>
      <c r="AI45" s="23">
        <f t="shared" si="27"/>
        <v>16.595660256145045</v>
      </c>
      <c r="AJ45" s="23">
        <f t="shared" si="24"/>
        <v>26.81370183366399</v>
      </c>
      <c r="AL45" s="4">
        <v>1.279</v>
      </c>
      <c r="AM45" s="50">
        <v>1.193</v>
      </c>
    </row>
    <row r="46" spans="1:39" ht="12.75">
      <c r="A46" s="17">
        <v>46</v>
      </c>
      <c r="B46" s="1">
        <v>0.001441</v>
      </c>
      <c r="C46" s="1">
        <v>0.0223</v>
      </c>
      <c r="D46" s="1">
        <f t="shared" si="0"/>
        <v>0.976259</v>
      </c>
      <c r="E46" s="2">
        <f t="shared" si="16"/>
        <v>182079.86662582683</v>
      </c>
      <c r="F46" s="3">
        <f t="shared" si="17"/>
        <v>37411.561566288874</v>
      </c>
      <c r="G46" s="3">
        <f t="shared" si="1"/>
        <v>621588.6663815766</v>
      </c>
      <c r="H46" s="4">
        <f t="shared" si="2"/>
        <v>16.61488161300604</v>
      </c>
      <c r="I46" s="4">
        <f t="shared" si="18"/>
        <v>1.349</v>
      </c>
      <c r="J46" s="3">
        <f t="shared" si="3"/>
        <v>50468.19655292369</v>
      </c>
      <c r="K46" s="3">
        <f t="shared" si="4"/>
        <v>1941335.0646834346</v>
      </c>
      <c r="L46" s="4">
        <f t="shared" si="5"/>
        <v>51.89131336428226</v>
      </c>
      <c r="M46" s="4">
        <f t="shared" si="6"/>
        <v>3.123182853356115</v>
      </c>
      <c r="N46" s="4"/>
      <c r="O46" s="17">
        <v>46</v>
      </c>
      <c r="P46" s="1">
        <v>0.001211</v>
      </c>
      <c r="Q46" s="1">
        <f t="shared" si="19"/>
        <v>0.0223</v>
      </c>
      <c r="R46" s="1">
        <f t="shared" si="7"/>
        <v>0.976489</v>
      </c>
      <c r="S46" s="2">
        <f t="shared" si="20"/>
        <v>182799.3978348062</v>
      </c>
      <c r="T46" s="3">
        <f t="shared" si="21"/>
        <v>37559.40210803815</v>
      </c>
      <c r="U46" s="3">
        <f t="shared" si="8"/>
        <v>641691.8162927126</v>
      </c>
      <c r="V46" s="4">
        <f t="shared" si="9"/>
        <v>17.08471861311613</v>
      </c>
      <c r="W46" s="4">
        <f t="shared" si="22"/>
        <v>1.349</v>
      </c>
      <c r="X46" s="3">
        <f t="shared" si="10"/>
        <v>50667.63344374346</v>
      </c>
      <c r="Y46" s="3">
        <f t="shared" si="11"/>
        <v>2063348.733589528</v>
      </c>
      <c r="Z46" s="4">
        <f t="shared" si="12"/>
        <v>54.93561179846223</v>
      </c>
      <c r="AA46" s="4">
        <f t="shared" si="13"/>
        <v>3.215482387651825</v>
      </c>
      <c r="AB46" s="29">
        <f t="shared" si="23"/>
        <v>0.029553035678499207</v>
      </c>
      <c r="AC46" s="29">
        <f t="shared" si="26"/>
        <v>0.05533167040118592</v>
      </c>
      <c r="AE46" s="30">
        <f t="shared" si="14"/>
        <v>35.859194398862385</v>
      </c>
      <c r="AF46" s="30">
        <f t="shared" si="15"/>
        <v>37.94523027182258</v>
      </c>
      <c r="AH46" s="23">
        <f t="shared" si="25"/>
        <v>16.14938300823603</v>
      </c>
      <c r="AI46" s="23">
        <f t="shared" si="27"/>
        <v>17.061950015778443</v>
      </c>
      <c r="AJ46" s="23">
        <f t="shared" si="24"/>
        <v>28.703608016078164</v>
      </c>
      <c r="AL46" s="4">
        <v>1.349</v>
      </c>
      <c r="AM46" s="50">
        <v>1.271</v>
      </c>
    </row>
    <row r="47" spans="1:39" ht="12.75">
      <c r="A47" s="17">
        <v>47</v>
      </c>
      <c r="B47" s="1">
        <v>0.001606</v>
      </c>
      <c r="C47" s="1">
        <v>0.022</v>
      </c>
      <c r="D47" s="1">
        <f t="shared" si="0"/>
        <v>0.976394</v>
      </c>
      <c r="E47" s="2">
        <f t="shared" si="16"/>
        <v>177757.10851226308</v>
      </c>
      <c r="F47" s="3">
        <f t="shared" si="17"/>
        <v>35288.28375182958</v>
      </c>
      <c r="G47" s="3">
        <f t="shared" si="1"/>
        <v>584177.1048152877</v>
      </c>
      <c r="H47" s="4">
        <f t="shared" si="2"/>
        <v>16.554420977897518</v>
      </c>
      <c r="I47" s="4">
        <f t="shared" si="18"/>
        <v>1.424</v>
      </c>
      <c r="J47" s="3">
        <f t="shared" si="3"/>
        <v>50250.51606260532</v>
      </c>
      <c r="K47" s="3">
        <f t="shared" si="4"/>
        <v>1890866.868130511</v>
      </c>
      <c r="L47" s="4">
        <f t="shared" si="5"/>
        <v>53.583418265063</v>
      </c>
      <c r="M47" s="4">
        <f t="shared" si="6"/>
        <v>3.236804134472864</v>
      </c>
      <c r="N47" s="4"/>
      <c r="O47" s="17">
        <v>47</v>
      </c>
      <c r="P47" s="1">
        <v>0.001324</v>
      </c>
      <c r="Q47" s="1">
        <f t="shared" si="19"/>
        <v>0.022</v>
      </c>
      <c r="R47" s="1">
        <f t="shared" si="7"/>
        <v>0.976676</v>
      </c>
      <c r="S47" s="2">
        <f t="shared" si="20"/>
        <v>178501.60119231208</v>
      </c>
      <c r="T47" s="3">
        <f t="shared" si="21"/>
        <v>35436.080198141135</v>
      </c>
      <c r="U47" s="3">
        <f t="shared" si="8"/>
        <v>604132.4141846744</v>
      </c>
      <c r="V47" s="4">
        <f t="shared" si="9"/>
        <v>17.048511314080535</v>
      </c>
      <c r="W47" s="4">
        <f t="shared" si="22"/>
        <v>1.424</v>
      </c>
      <c r="X47" s="3">
        <f t="shared" si="10"/>
        <v>50460.978202152975</v>
      </c>
      <c r="Y47" s="3">
        <f t="shared" si="11"/>
        <v>2012681.1001457844</v>
      </c>
      <c r="Z47" s="4">
        <f t="shared" si="12"/>
        <v>56.79750945623391</v>
      </c>
      <c r="AA47" s="4">
        <f t="shared" si="13"/>
        <v>3.33152311130675</v>
      </c>
      <c r="AB47" s="29">
        <f t="shared" si="23"/>
        <v>0.02926311661095027</v>
      </c>
      <c r="AC47" s="29">
        <f t="shared" si="26"/>
        <v>0.055357595832568274</v>
      </c>
      <c r="AE47" s="30">
        <f t="shared" si="14"/>
        <v>34.910220526641275</v>
      </c>
      <c r="AF47" s="30">
        <f t="shared" si="15"/>
        <v>36.99063142648005</v>
      </c>
      <c r="AH47" s="23">
        <f t="shared" si="25"/>
        <v>16.578698704834565</v>
      </c>
      <c r="AI47" s="23">
        <f t="shared" si="27"/>
        <v>17.523323980709243</v>
      </c>
      <c r="AJ47" s="23">
        <f t="shared" si="24"/>
        <v>30.621098629564223</v>
      </c>
      <c r="AL47" s="4">
        <v>1.424</v>
      </c>
      <c r="AM47" s="50">
        <v>1.366</v>
      </c>
    </row>
    <row r="48" spans="1:39" ht="12.75">
      <c r="A48" s="17">
        <v>48</v>
      </c>
      <c r="B48" s="1">
        <v>0.001804</v>
      </c>
      <c r="C48" s="1">
        <v>0.0217</v>
      </c>
      <c r="D48" s="1">
        <f t="shared" si="0"/>
        <v>0.9764959999999999</v>
      </c>
      <c r="E48" s="2">
        <f t="shared" si="16"/>
        <v>173560.9742087226</v>
      </c>
      <c r="F48" s="3">
        <f t="shared" si="17"/>
        <v>33290.114517472364</v>
      </c>
      <c r="G48" s="3">
        <f t="shared" si="1"/>
        <v>548888.8210634582</v>
      </c>
      <c r="H48" s="4">
        <f t="shared" si="2"/>
        <v>16.48804244201002</v>
      </c>
      <c r="I48" s="4">
        <f t="shared" si="18"/>
        <v>1.503</v>
      </c>
      <c r="J48" s="3">
        <f t="shared" si="3"/>
        <v>50035.04211976096</v>
      </c>
      <c r="K48" s="3">
        <f t="shared" si="4"/>
        <v>1840616.3520679055</v>
      </c>
      <c r="L48" s="4">
        <f t="shared" si="5"/>
        <v>55.29017784249001</v>
      </c>
      <c r="M48" s="4">
        <f t="shared" si="6"/>
        <v>3.3533500436422767</v>
      </c>
      <c r="N48" s="4"/>
      <c r="O48" s="17">
        <v>48</v>
      </c>
      <c r="P48" s="1">
        <v>0.001446</v>
      </c>
      <c r="Q48" s="1">
        <f t="shared" si="19"/>
        <v>0.0217</v>
      </c>
      <c r="R48" s="1">
        <f t="shared" si="7"/>
        <v>0.976854</v>
      </c>
      <c r="S48" s="2">
        <f t="shared" si="20"/>
        <v>174338.2298461026</v>
      </c>
      <c r="T48" s="3">
        <f t="shared" si="21"/>
        <v>33439.19716289826</v>
      </c>
      <c r="U48" s="3">
        <f t="shared" si="8"/>
        <v>568696.3339865332</v>
      </c>
      <c r="V48" s="4">
        <f t="shared" si="9"/>
        <v>17.006877623770166</v>
      </c>
      <c r="W48" s="4">
        <f t="shared" si="22"/>
        <v>1.503</v>
      </c>
      <c r="X48" s="3">
        <f t="shared" si="10"/>
        <v>50259.113335836075</v>
      </c>
      <c r="Y48" s="3">
        <f t="shared" si="11"/>
        <v>1962220.1219436314</v>
      </c>
      <c r="Z48" s="4">
        <f t="shared" si="12"/>
        <v>58.68024020985679</v>
      </c>
      <c r="AA48" s="4">
        <f t="shared" si="13"/>
        <v>3.450382927895043</v>
      </c>
      <c r="AB48" s="29">
        <f t="shared" si="23"/>
        <v>0.028936103594891183</v>
      </c>
      <c r="AC48" s="29">
        <f t="shared" si="26"/>
        <v>0.05533241122673194</v>
      </c>
      <c r="AE48" s="30">
        <f t="shared" si="14"/>
        <v>33.965572235651734</v>
      </c>
      <c r="AF48" s="30">
        <f t="shared" si="15"/>
        <v>36.03900907449468</v>
      </c>
      <c r="AH48" s="23">
        <f t="shared" si="25"/>
        <v>17.002099131266753</v>
      </c>
      <c r="AI48" s="23">
        <f t="shared" si="27"/>
        <v>17.97882973501673</v>
      </c>
      <c r="AJ48" s="23">
        <f t="shared" si="24"/>
        <v>32.56775406034613</v>
      </c>
      <c r="AL48" s="4">
        <v>1.503</v>
      </c>
      <c r="AM48" s="50">
        <v>1.481</v>
      </c>
    </row>
    <row r="49" spans="1:39" ht="12.75">
      <c r="A49" s="17">
        <v>49</v>
      </c>
      <c r="B49" s="1">
        <v>0.002032</v>
      </c>
      <c r="C49" s="1">
        <v>0.0213</v>
      </c>
      <c r="D49" s="1">
        <f t="shared" si="0"/>
        <v>0.976668</v>
      </c>
      <c r="E49" s="2">
        <f t="shared" si="16"/>
        <v>169481.59707092075</v>
      </c>
      <c r="F49" s="3">
        <f t="shared" si="17"/>
        <v>31408.37069164608</v>
      </c>
      <c r="G49" s="3">
        <f t="shared" si="1"/>
        <v>515598.7065459858</v>
      </c>
      <c r="H49" s="4">
        <f t="shared" si="2"/>
        <v>16.415964763276417</v>
      </c>
      <c r="I49" s="4">
        <f t="shared" si="18"/>
        <v>1.587</v>
      </c>
      <c r="J49" s="3">
        <f t="shared" si="3"/>
        <v>49845.08428764233</v>
      </c>
      <c r="K49" s="3">
        <f t="shared" si="4"/>
        <v>1790581.3099481445</v>
      </c>
      <c r="L49" s="4">
        <f t="shared" si="5"/>
        <v>57.00968469607368</v>
      </c>
      <c r="M49" s="4">
        <f t="shared" si="6"/>
        <v>3.472819631265782</v>
      </c>
      <c r="N49" s="4"/>
      <c r="O49" s="17">
        <v>49</v>
      </c>
      <c r="P49" s="1">
        <v>0.001581</v>
      </c>
      <c r="Q49" s="1">
        <f t="shared" si="19"/>
        <v>0.0213</v>
      </c>
      <c r="R49" s="1">
        <f t="shared" si="7"/>
        <v>0.977119</v>
      </c>
      <c r="S49" s="2">
        <f t="shared" si="20"/>
        <v>170302.9971780847</v>
      </c>
      <c r="T49" s="3">
        <f t="shared" si="21"/>
        <v>31560.592758807554</v>
      </c>
      <c r="U49" s="3">
        <f t="shared" si="8"/>
        <v>535257.136823635</v>
      </c>
      <c r="V49" s="4">
        <f t="shared" si="9"/>
        <v>16.959666788078998</v>
      </c>
      <c r="W49" s="4">
        <f t="shared" si="22"/>
        <v>1.587</v>
      </c>
      <c r="X49" s="3">
        <f t="shared" si="10"/>
        <v>50086.66070822759</v>
      </c>
      <c r="Y49" s="3">
        <f t="shared" si="11"/>
        <v>1911961.0086077955</v>
      </c>
      <c r="Z49" s="4">
        <f t="shared" si="12"/>
        <v>60.58064318434666</v>
      </c>
      <c r="AA49" s="4">
        <f t="shared" si="13"/>
        <v>3.5720420655274303</v>
      </c>
      <c r="AB49" s="29">
        <f t="shared" si="23"/>
        <v>0.02857114529310678</v>
      </c>
      <c r="AC49" s="29">
        <f t="shared" si="26"/>
        <v>0.05524219274721154</v>
      </c>
      <c r="AE49" s="30">
        <f t="shared" si="14"/>
        <v>33.02605323568891</v>
      </c>
      <c r="AF49" s="30">
        <f t="shared" si="15"/>
        <v>35.09047289830563</v>
      </c>
      <c r="AH49" s="23">
        <f t="shared" si="25"/>
        <v>17.416900097793643</v>
      </c>
      <c r="AI49" s="23">
        <f t="shared" si="27"/>
        <v>18.42514347356645</v>
      </c>
      <c r="AJ49" s="23">
        <f t="shared" si="24"/>
        <v>34.54064490241314</v>
      </c>
      <c r="AL49" s="4">
        <v>1.587</v>
      </c>
      <c r="AM49" s="50">
        <v>1.614</v>
      </c>
    </row>
    <row r="50" spans="1:39" ht="12.75">
      <c r="A50" s="17">
        <v>50</v>
      </c>
      <c r="B50" s="1">
        <v>0.002282</v>
      </c>
      <c r="C50" s="1">
        <v>0.0209</v>
      </c>
      <c r="D50" s="1">
        <f t="shared" si="0"/>
        <v>0.976818</v>
      </c>
      <c r="E50" s="2">
        <f t="shared" si="16"/>
        <v>165527.25244806203</v>
      </c>
      <c r="F50" s="3">
        <f t="shared" si="17"/>
        <v>29638.213127216033</v>
      </c>
      <c r="G50" s="3">
        <f t="shared" si="1"/>
        <v>484190.33585433976</v>
      </c>
      <c r="H50" s="4">
        <f t="shared" si="2"/>
        <v>16.33669120928616</v>
      </c>
      <c r="I50" s="4">
        <f t="shared" si="18"/>
        <v>1.676</v>
      </c>
      <c r="J50" s="3">
        <f t="shared" si="3"/>
        <v>49673.64520121407</v>
      </c>
      <c r="K50" s="3">
        <f t="shared" si="4"/>
        <v>1740736.2256605022</v>
      </c>
      <c r="L50" s="4">
        <f t="shared" si="5"/>
        <v>58.73283312285879</v>
      </c>
      <c r="M50" s="4">
        <f t="shared" si="6"/>
        <v>3.595148636308537</v>
      </c>
      <c r="N50" s="4"/>
      <c r="O50" s="17">
        <v>50</v>
      </c>
      <c r="P50" s="1">
        <v>0.001736</v>
      </c>
      <c r="Q50" s="1">
        <f t="shared" si="19"/>
        <v>0.0209</v>
      </c>
      <c r="R50" s="1">
        <f t="shared" si="7"/>
        <v>0.977364</v>
      </c>
      <c r="S50" s="2">
        <f t="shared" si="20"/>
        <v>166406.29429965295</v>
      </c>
      <c r="T50" s="3">
        <f t="shared" si="21"/>
        <v>29795.608537094955</v>
      </c>
      <c r="U50" s="3">
        <f t="shared" si="8"/>
        <v>503696.54406482744</v>
      </c>
      <c r="V50" s="4">
        <f t="shared" si="9"/>
        <v>16.90505979892087</v>
      </c>
      <c r="W50" s="4">
        <f t="shared" si="22"/>
        <v>1.676</v>
      </c>
      <c r="X50" s="3">
        <f t="shared" si="10"/>
        <v>49937.439908171145</v>
      </c>
      <c r="Y50" s="3">
        <f t="shared" si="11"/>
        <v>1861874.3478995678</v>
      </c>
      <c r="Z50" s="4">
        <f t="shared" si="12"/>
        <v>62.488213509100525</v>
      </c>
      <c r="AA50" s="4">
        <f t="shared" si="13"/>
        <v>3.6964207315663824</v>
      </c>
      <c r="AB50" s="29">
        <f t="shared" si="23"/>
        <v>0.028169098277347038</v>
      </c>
      <c r="AC50" s="29">
        <f t="shared" si="26"/>
        <v>0.05507978720184159</v>
      </c>
      <c r="AD50" s="29">
        <f>(AA50-(M50-M20)*H50/V50)/M20-1</f>
        <v>0.16981981548398717</v>
      </c>
      <c r="AE50" s="30">
        <f t="shared" si="14"/>
        <v>32.092280750173266</v>
      </c>
      <c r="AF50" s="30">
        <f t="shared" si="15"/>
        <v>34.14524703386617</v>
      </c>
      <c r="AH50" s="23">
        <f t="shared" si="25"/>
        <v>17.818750930761382</v>
      </c>
      <c r="AI50" s="23">
        <f t="shared" si="27"/>
        <v>18.857304325470338</v>
      </c>
      <c r="AJ50" s="23">
        <f t="shared" si="24"/>
        <v>36.53205920368066</v>
      </c>
      <c r="AL50" s="4">
        <v>1.676</v>
      </c>
      <c r="AM50" s="50">
        <v>1.769</v>
      </c>
    </row>
    <row r="51" spans="1:39" ht="12.75">
      <c r="A51" s="17">
        <v>51</v>
      </c>
      <c r="B51" s="1">
        <v>0.002541</v>
      </c>
      <c r="C51" s="1">
        <v>0.0203</v>
      </c>
      <c r="D51" s="1">
        <f t="shared" si="0"/>
        <v>0.977159</v>
      </c>
      <c r="E51" s="2">
        <f t="shared" si="16"/>
        <v>161689.99968181105</v>
      </c>
      <c r="F51" s="3">
        <f t="shared" si="17"/>
        <v>27972.11601014581</v>
      </c>
      <c r="G51" s="3">
        <f t="shared" si="1"/>
        <v>454552.12272712373</v>
      </c>
      <c r="H51" s="4">
        <f t="shared" si="2"/>
        <v>16.250187242261273</v>
      </c>
      <c r="I51" s="4">
        <f t="shared" si="18"/>
        <v>1.769</v>
      </c>
      <c r="J51" s="3">
        <f t="shared" si="3"/>
        <v>49482.67322194794</v>
      </c>
      <c r="K51" s="3">
        <f t="shared" si="4"/>
        <v>1691062.580459288</v>
      </c>
      <c r="L51" s="4">
        <f t="shared" si="5"/>
        <v>60.45529697667205</v>
      </c>
      <c r="M51" s="4">
        <f t="shared" si="6"/>
        <v>3.7202831004585692</v>
      </c>
      <c r="N51" s="4"/>
      <c r="O51" s="17">
        <v>51</v>
      </c>
      <c r="P51" s="1">
        <v>0.001915</v>
      </c>
      <c r="Q51" s="1">
        <f t="shared" si="19"/>
        <v>0.0203</v>
      </c>
      <c r="R51" s="1">
        <f t="shared" si="7"/>
        <v>0.977785</v>
      </c>
      <c r="S51" s="2">
        <f t="shared" si="20"/>
        <v>162639.521421886</v>
      </c>
      <c r="T51" s="3">
        <f t="shared" si="21"/>
        <v>28136.38177995099</v>
      </c>
      <c r="U51" s="3">
        <f t="shared" si="8"/>
        <v>473900.9355277325</v>
      </c>
      <c r="V51" s="4">
        <f t="shared" si="9"/>
        <v>16.842994925005527</v>
      </c>
      <c r="W51" s="4">
        <f t="shared" si="22"/>
        <v>1.769</v>
      </c>
      <c r="X51" s="3">
        <f t="shared" si="10"/>
        <v>49773.2593687333</v>
      </c>
      <c r="Y51" s="3">
        <f t="shared" si="11"/>
        <v>1811936.9079913967</v>
      </c>
      <c r="Z51" s="4">
        <f t="shared" si="12"/>
        <v>64.39836231119526</v>
      </c>
      <c r="AA51" s="4">
        <f t="shared" si="13"/>
        <v>3.823450793515817</v>
      </c>
      <c r="AB51" s="29">
        <f t="shared" si="23"/>
        <v>0.02773114041899949</v>
      </c>
      <c r="AC51" s="29">
        <f t="shared" si="26"/>
        <v>0.054845399350417434</v>
      </c>
      <c r="AD51" s="29">
        <f aca="true" t="shared" si="28" ref="AD51:AD103">(AA51-(M51-M21)*H51/V51)/M21-1</f>
        <v>0.16971249645782427</v>
      </c>
      <c r="AE51" s="30">
        <f t="shared" si="14"/>
        <v>31.164539228693144</v>
      </c>
      <c r="AF51" s="30">
        <f t="shared" si="15"/>
        <v>33.20375675559388</v>
      </c>
      <c r="AH51" s="23">
        <f t="shared" si="25"/>
        <v>18.20494597359383</v>
      </c>
      <c r="AI51" s="23">
        <f t="shared" si="27"/>
        <v>19.272382177772563</v>
      </c>
      <c r="AJ51" s="23">
        <f t="shared" si="24"/>
        <v>38.53750287390688</v>
      </c>
      <c r="AL51" s="4">
        <v>1.769</v>
      </c>
      <c r="AM51" s="50">
        <v>1.948</v>
      </c>
    </row>
    <row r="52" spans="1:39" ht="12.75">
      <c r="A52" s="17">
        <v>52</v>
      </c>
      <c r="B52" s="1">
        <v>0.002796</v>
      </c>
      <c r="C52" s="1">
        <v>0.0197</v>
      </c>
      <c r="D52" s="1">
        <f aca="true" t="shared" si="29" ref="D52:D83">1-C52-B52</f>
        <v>0.9775039999999999</v>
      </c>
      <c r="E52" s="2">
        <f t="shared" si="16"/>
        <v>157996.8383990788</v>
      </c>
      <c r="F52" s="3">
        <f t="shared" si="17"/>
        <v>26408.89363126384</v>
      </c>
      <c r="G52" s="3">
        <f aca="true" t="shared" si="30" ref="G52:G83">F52+G53</f>
        <v>426580.0067169779</v>
      </c>
      <c r="H52" s="4">
        <f aca="true" t="shared" si="31" ref="H52:H83">G52/F52</f>
        <v>16.152892001957117</v>
      </c>
      <c r="I52" s="4">
        <f t="shared" si="18"/>
        <v>1.867</v>
      </c>
      <c r="J52" s="3">
        <f aca="true" t="shared" si="32" ref="J52:J83">I52*F52</f>
        <v>49305.404409569586</v>
      </c>
      <c r="K52" s="3">
        <f aca="true" t="shared" si="33" ref="K52:K83">K53+J52</f>
        <v>1641579.9072373402</v>
      </c>
      <c r="L52" s="4">
        <f aca="true" t="shared" si="34" ref="L52:L83">K52/F52</f>
        <v>62.16011659397864</v>
      </c>
      <c r="M52" s="4">
        <f aca="true" t="shared" si="35" ref="M52:M83">L52/H52</f>
        <v>3.848234519641882</v>
      </c>
      <c r="N52" s="4"/>
      <c r="O52" s="17">
        <v>52</v>
      </c>
      <c r="P52" s="1">
        <v>0.002122</v>
      </c>
      <c r="Q52" s="1">
        <f t="shared" si="19"/>
        <v>0.0197</v>
      </c>
      <c r="R52" s="1">
        <f aca="true" t="shared" si="36" ref="R52:R83">1-Q52-P52</f>
        <v>0.978178</v>
      </c>
      <c r="S52" s="2">
        <f t="shared" si="20"/>
        <v>159026.4844534988</v>
      </c>
      <c r="T52" s="3">
        <f t="shared" si="21"/>
        <v>26580.99715817331</v>
      </c>
      <c r="U52" s="3">
        <f aca="true" t="shared" si="37" ref="U52:U83">T52+U53</f>
        <v>445764.5537477815</v>
      </c>
      <c r="V52" s="4">
        <f aca="true" t="shared" si="38" ref="V52:V83">U52/T52</f>
        <v>16.77004632652446</v>
      </c>
      <c r="W52" s="4">
        <f t="shared" si="22"/>
        <v>1.867</v>
      </c>
      <c r="X52" s="3">
        <f aca="true" t="shared" si="39" ref="X52:X83">W52*T52</f>
        <v>49626.72169430957</v>
      </c>
      <c r="Y52" s="3">
        <f aca="true" t="shared" si="40" ref="Y52:Y83">Y53+X52</f>
        <v>1762163.6486226635</v>
      </c>
      <c r="Z52" s="4">
        <f aca="true" t="shared" si="41" ref="Z52:Z83">Y52/T52</f>
        <v>66.29411372856721</v>
      </c>
      <c r="AA52" s="4">
        <f aca="true" t="shared" si="42" ref="AA52:AA83">Z52/V52</f>
        <v>3.9531264516373255</v>
      </c>
      <c r="AB52" s="29">
        <f t="shared" si="23"/>
        <v>0.027257156875461153</v>
      </c>
      <c r="AC52" s="29">
        <f t="shared" si="26"/>
        <v>0.054546903712172634</v>
      </c>
      <c r="AD52" s="29">
        <f t="shared" si="28"/>
        <v>0.1693402775257309</v>
      </c>
      <c r="AE52" s="30">
        <f aca="true" t="shared" si="43" ref="AE52:AE83">(1-B52)*(1+AE53)+0.5*B52</f>
        <v>30.242656318398193</v>
      </c>
      <c r="AF52" s="30">
        <f aca="true" t="shared" si="44" ref="AF52:AF83">(1-P52)*(1+AF53)+0.5*P52</f>
        <v>32.26650461192572</v>
      </c>
      <c r="AH52" s="23">
        <f t="shared" si="25"/>
        <v>18.570037654743842</v>
      </c>
      <c r="AI52" s="23">
        <f t="shared" si="27"/>
        <v>19.66483763624968</v>
      </c>
      <c r="AJ52" s="23">
        <f t="shared" si="24"/>
        <v>40.54526011090093</v>
      </c>
      <c r="AL52" s="4">
        <v>1.867</v>
      </c>
      <c r="AM52" s="50">
        <v>2.153</v>
      </c>
    </row>
    <row r="53" spans="1:39" ht="12.75">
      <c r="A53" s="17">
        <v>53</v>
      </c>
      <c r="B53" s="1">
        <v>0.003039</v>
      </c>
      <c r="C53" s="1">
        <v>0.019</v>
      </c>
      <c r="D53" s="1">
        <f t="shared" si="29"/>
        <v>0.977961</v>
      </c>
      <c r="E53" s="2">
        <f aca="true" t="shared" si="45" ref="E53:E84">E52*D52</f>
        <v>154442.54152245313</v>
      </c>
      <c r="F53" s="3">
        <f t="shared" si="17"/>
        <v>24941.834937328436</v>
      </c>
      <c r="G53" s="3">
        <f t="shared" si="30"/>
        <v>400171.1130857141</v>
      </c>
      <c r="H53" s="4">
        <f t="shared" si="31"/>
        <v>16.044172936402937</v>
      </c>
      <c r="I53" s="4">
        <f t="shared" si="18"/>
        <v>1.97</v>
      </c>
      <c r="J53" s="3">
        <f t="shared" si="32"/>
        <v>49135.41482653702</v>
      </c>
      <c r="K53" s="3">
        <f t="shared" si="33"/>
        <v>1592274.5028277705</v>
      </c>
      <c r="L53" s="4">
        <f t="shared" si="34"/>
        <v>63.83950927542791</v>
      </c>
      <c r="M53" s="4">
        <f t="shared" si="35"/>
        <v>3.978984116443996</v>
      </c>
      <c r="N53" s="4"/>
      <c r="O53" s="17">
        <v>53</v>
      </c>
      <c r="P53" s="1">
        <v>0.002353</v>
      </c>
      <c r="Q53" s="1">
        <f t="shared" si="19"/>
        <v>0.019</v>
      </c>
      <c r="R53" s="1">
        <f t="shared" si="36"/>
        <v>0.9786469999999999</v>
      </c>
      <c r="S53" s="2">
        <f aca="true" t="shared" si="46" ref="S53:S84">S52*R52</f>
        <v>155556.20850975454</v>
      </c>
      <c r="T53" s="3">
        <f t="shared" si="21"/>
        <v>25121.687573128173</v>
      </c>
      <c r="U53" s="3">
        <f t="shared" si="37"/>
        <v>419183.5565896082</v>
      </c>
      <c r="V53" s="4">
        <f t="shared" si="38"/>
        <v>16.686122513441127</v>
      </c>
      <c r="W53" s="4">
        <f t="shared" si="22"/>
        <v>1.97</v>
      </c>
      <c r="X53" s="3">
        <f t="shared" si="39"/>
        <v>49489.724519062496</v>
      </c>
      <c r="Y53" s="3">
        <f t="shared" si="40"/>
        <v>1712536.926928354</v>
      </c>
      <c r="Z53" s="4">
        <f t="shared" si="41"/>
        <v>68.16966105255594</v>
      </c>
      <c r="AA53" s="4">
        <f t="shared" si="42"/>
        <v>4.085410555846238</v>
      </c>
      <c r="AB53" s="29">
        <f t="shared" si="23"/>
        <v>0.026747138537802195</v>
      </c>
      <c r="AC53" s="29">
        <f t="shared" si="26"/>
        <v>0.05420110588420601</v>
      </c>
      <c r="AD53" s="29">
        <f t="shared" si="28"/>
        <v>0.1688929419755636</v>
      </c>
      <c r="AE53" s="30">
        <f t="shared" si="43"/>
        <v>29.326049954069774</v>
      </c>
      <c r="AF53" s="30">
        <f t="shared" si="44"/>
        <v>31.334056479775803</v>
      </c>
      <c r="AH53" s="23">
        <f t="shared" si="25"/>
        <v>18.91213822677277</v>
      </c>
      <c r="AI53" s="23">
        <f t="shared" si="27"/>
        <v>20.03329037866036</v>
      </c>
      <c r="AJ53" s="23">
        <f t="shared" si="24"/>
        <v>42.54966468048362</v>
      </c>
      <c r="AL53" s="4">
        <v>1.97</v>
      </c>
      <c r="AM53" s="50">
        <v>2.381</v>
      </c>
    </row>
    <row r="54" spans="1:39" ht="12.75">
      <c r="A54" s="17">
        <v>54</v>
      </c>
      <c r="B54" s="1">
        <v>0.00327</v>
      </c>
      <c r="C54" s="1">
        <v>0.0181</v>
      </c>
      <c r="D54" s="1">
        <f t="shared" si="29"/>
        <v>0.97863</v>
      </c>
      <c r="E54" s="2">
        <f t="shared" si="45"/>
        <v>151038.78234983978</v>
      </c>
      <c r="F54" s="3">
        <f t="shared" si="17"/>
        <v>23567.286799173577</v>
      </c>
      <c r="G54" s="3">
        <f t="shared" si="30"/>
        <v>375229.2781483857</v>
      </c>
      <c r="H54" s="4">
        <f t="shared" si="31"/>
        <v>15.92161547257717</v>
      </c>
      <c r="I54" s="4">
        <f t="shared" si="18"/>
        <v>2.079</v>
      </c>
      <c r="J54" s="3">
        <f t="shared" si="32"/>
        <v>48996.38925548187</v>
      </c>
      <c r="K54" s="3">
        <f t="shared" si="33"/>
        <v>1543139.0880012335</v>
      </c>
      <c r="L54" s="4">
        <f t="shared" si="34"/>
        <v>65.47801200668319</v>
      </c>
      <c r="M54" s="4">
        <f t="shared" si="35"/>
        <v>4.1125231368299415</v>
      </c>
      <c r="N54" s="4"/>
      <c r="O54" s="17">
        <v>54</v>
      </c>
      <c r="P54" s="1">
        <v>0.002601</v>
      </c>
      <c r="Q54" s="1">
        <f t="shared" si="19"/>
        <v>0.0181</v>
      </c>
      <c r="R54" s="1">
        <f t="shared" si="36"/>
        <v>0.979299</v>
      </c>
      <c r="S54" s="2">
        <f t="shared" si="46"/>
        <v>152234.61678944575</v>
      </c>
      <c r="T54" s="3">
        <f t="shared" si="21"/>
        <v>23753.878433216585</v>
      </c>
      <c r="U54" s="3">
        <f t="shared" si="37"/>
        <v>394061.86901648005</v>
      </c>
      <c r="V54" s="4">
        <f t="shared" si="38"/>
        <v>16.58936961070904</v>
      </c>
      <c r="W54" s="4">
        <f t="shared" si="22"/>
        <v>2.079</v>
      </c>
      <c r="X54" s="3">
        <f t="shared" si="39"/>
        <v>49384.313262657284</v>
      </c>
      <c r="Y54" s="3">
        <f t="shared" si="40"/>
        <v>1663047.2024092914</v>
      </c>
      <c r="Z54" s="4">
        <f t="shared" si="41"/>
        <v>70.01160703440095</v>
      </c>
      <c r="AA54" s="4">
        <f t="shared" si="42"/>
        <v>4.220269285531256</v>
      </c>
      <c r="AB54" s="29">
        <f t="shared" si="23"/>
        <v>0.026199524018816422</v>
      </c>
      <c r="AC54" s="29">
        <f t="shared" si="26"/>
        <v>0.05382518977940198</v>
      </c>
      <c r="AD54" s="29">
        <f t="shared" si="28"/>
        <v>0.1684924342531775</v>
      </c>
      <c r="AE54" s="30">
        <f t="shared" si="43"/>
        <v>28.413919354989588</v>
      </c>
      <c r="AF54" s="30">
        <f t="shared" si="44"/>
        <v>30.406780133429766</v>
      </c>
      <c r="AH54" s="23">
        <f t="shared" si="25"/>
        <v>19.22756229964864</v>
      </c>
      <c r="AI54" s="23">
        <f t="shared" si="27"/>
        <v>20.37457438802341</v>
      </c>
      <c r="AJ54" s="23">
        <f t="shared" si="24"/>
        <v>44.5401657874026</v>
      </c>
      <c r="AL54" s="4">
        <v>2.079</v>
      </c>
      <c r="AM54" s="50">
        <v>2.631</v>
      </c>
    </row>
    <row r="55" spans="1:39" ht="12.75">
      <c r="A55" s="17">
        <v>55</v>
      </c>
      <c r="B55" s="1">
        <v>0.003505</v>
      </c>
      <c r="C55" s="1">
        <v>0.0171</v>
      </c>
      <c r="D55" s="1">
        <f t="shared" si="29"/>
        <v>0.979395</v>
      </c>
      <c r="E55" s="2">
        <f t="shared" si="45"/>
        <v>147811.08357102372</v>
      </c>
      <c r="F55" s="3">
        <f t="shared" si="17"/>
        <v>22283.72355582149</v>
      </c>
      <c r="G55" s="3">
        <f t="shared" si="30"/>
        <v>351661.9913492121</v>
      </c>
      <c r="H55" s="4">
        <f t="shared" si="31"/>
        <v>15.781114429475254</v>
      </c>
      <c r="I55" s="4">
        <f t="shared" si="18"/>
        <v>2.193</v>
      </c>
      <c r="J55" s="3">
        <f t="shared" si="32"/>
        <v>48868.20575791653</v>
      </c>
      <c r="K55" s="3">
        <f t="shared" si="33"/>
        <v>1494142.6987457518</v>
      </c>
      <c r="L55" s="4">
        <f t="shared" si="34"/>
        <v>67.05085418075993</v>
      </c>
      <c r="M55" s="4">
        <f t="shared" si="35"/>
        <v>4.248803497395936</v>
      </c>
      <c r="N55" s="4"/>
      <c r="O55" s="17">
        <v>55</v>
      </c>
      <c r="P55" s="1">
        <v>0.00286</v>
      </c>
      <c r="Q55" s="1">
        <f t="shared" si="19"/>
        <v>0.0171</v>
      </c>
      <c r="R55" s="1">
        <f t="shared" si="36"/>
        <v>0.98004</v>
      </c>
      <c r="S55" s="2">
        <f t="shared" si="46"/>
        <v>149083.20798728743</v>
      </c>
      <c r="T55" s="3">
        <f t="shared" si="21"/>
        <v>22475.50666258026</v>
      </c>
      <c r="U55" s="3">
        <f t="shared" si="37"/>
        <v>370307.99058326345</v>
      </c>
      <c r="V55" s="4">
        <f t="shared" si="38"/>
        <v>16.476068644085057</v>
      </c>
      <c r="W55" s="4">
        <f t="shared" si="22"/>
        <v>2.193</v>
      </c>
      <c r="X55" s="3">
        <f t="shared" si="39"/>
        <v>49288.78611103851</v>
      </c>
      <c r="Y55" s="3">
        <f t="shared" si="40"/>
        <v>1613662.8891466341</v>
      </c>
      <c r="Z55" s="4">
        <f t="shared" si="41"/>
        <v>71.79650778833123</v>
      </c>
      <c r="AA55" s="4">
        <f t="shared" si="42"/>
        <v>4.357623735326347</v>
      </c>
      <c r="AB55" s="29">
        <f t="shared" si="23"/>
        <v>0.025611972405197525</v>
      </c>
      <c r="AC55" s="29">
        <f t="shared" si="26"/>
        <v>0.053432154021529454</v>
      </c>
      <c r="AD55" s="29">
        <f t="shared" si="28"/>
        <v>0.16822923027125158</v>
      </c>
      <c r="AE55" s="30">
        <f t="shared" si="43"/>
        <v>27.505497331262816</v>
      </c>
      <c r="AF55" s="30">
        <f t="shared" si="44"/>
        <v>29.484770521556335</v>
      </c>
      <c r="AH55" s="23">
        <f t="shared" si="25"/>
        <v>19.509804919042153</v>
      </c>
      <c r="AI55" s="23">
        <f t="shared" si="27"/>
        <v>20.682468269746778</v>
      </c>
      <c r="AJ55" s="23">
        <f t="shared" si="24"/>
        <v>46.49902968654652</v>
      </c>
      <c r="AL55" s="4">
        <v>2.193</v>
      </c>
      <c r="AM55" s="50">
        <v>2.899</v>
      </c>
    </row>
    <row r="56" spans="1:39" ht="12.75">
      <c r="A56" s="17">
        <v>56</v>
      </c>
      <c r="B56" s="1">
        <v>0.003769</v>
      </c>
      <c r="C56" s="1">
        <v>0.0161</v>
      </c>
      <c r="D56" s="1">
        <f t="shared" si="29"/>
        <v>0.980131</v>
      </c>
      <c r="E56" s="2">
        <f t="shared" si="45"/>
        <v>144765.43619404276</v>
      </c>
      <c r="F56" s="3">
        <f t="shared" si="17"/>
        <v>21086.538581597866</v>
      </c>
      <c r="G56" s="3">
        <f t="shared" si="30"/>
        <v>329378.26779339067</v>
      </c>
      <c r="H56" s="4">
        <f t="shared" si="31"/>
        <v>15.62030992041708</v>
      </c>
      <c r="I56" s="4">
        <f t="shared" si="18"/>
        <v>2.315</v>
      </c>
      <c r="J56" s="3">
        <f t="shared" si="32"/>
        <v>48815.33681639906</v>
      </c>
      <c r="K56" s="3">
        <f t="shared" si="33"/>
        <v>1445274.4929878353</v>
      </c>
      <c r="L56" s="4">
        <f t="shared" si="34"/>
        <v>68.5401488440175</v>
      </c>
      <c r="M56" s="4">
        <f t="shared" si="35"/>
        <v>4.3878866164127555</v>
      </c>
      <c r="N56" s="4"/>
      <c r="O56" s="17">
        <v>56</v>
      </c>
      <c r="P56" s="1">
        <v>0.003121</v>
      </c>
      <c r="Q56" s="1">
        <f t="shared" si="19"/>
        <v>0.0161</v>
      </c>
      <c r="R56" s="1">
        <f t="shared" si="36"/>
        <v>0.980779</v>
      </c>
      <c r="S56" s="2">
        <f t="shared" si="46"/>
        <v>146107.50715586118</v>
      </c>
      <c r="T56" s="3">
        <f t="shared" si="21"/>
        <v>21282.024685599194</v>
      </c>
      <c r="U56" s="3">
        <f t="shared" si="37"/>
        <v>347832.4839206832</v>
      </c>
      <c r="V56" s="4">
        <f t="shared" si="38"/>
        <v>16.343956416705474</v>
      </c>
      <c r="W56" s="4">
        <f t="shared" si="22"/>
        <v>2.315</v>
      </c>
      <c r="X56" s="3">
        <f t="shared" si="39"/>
        <v>49267.88714716213</v>
      </c>
      <c r="Y56" s="3">
        <f t="shared" si="40"/>
        <v>1564374.1030355957</v>
      </c>
      <c r="Z56" s="4">
        <f t="shared" si="41"/>
        <v>73.50682682433657</v>
      </c>
      <c r="AA56" s="4">
        <f t="shared" si="42"/>
        <v>4.497492831613514</v>
      </c>
      <c r="AB56" s="29">
        <f t="shared" si="23"/>
        <v>0.024979272433973243</v>
      </c>
      <c r="AC56" s="29">
        <f t="shared" si="26"/>
        <v>0.053023585702789866</v>
      </c>
      <c r="AD56" s="29">
        <f t="shared" si="28"/>
        <v>0.16813764590302505</v>
      </c>
      <c r="AE56" s="30">
        <f t="shared" si="43"/>
        <v>26.60048452953885</v>
      </c>
      <c r="AF56" s="30">
        <f t="shared" si="44"/>
        <v>28.56790472908151</v>
      </c>
      <c r="AH56" s="23">
        <f t="shared" si="25"/>
        <v>19.75506473646245</v>
      </c>
      <c r="AI56" s="23">
        <f t="shared" si="27"/>
        <v>20.953122821871084</v>
      </c>
      <c r="AJ56" s="23">
        <f t="shared" si="24"/>
        <v>48.412194817170004</v>
      </c>
      <c r="AL56" s="4">
        <v>2.315</v>
      </c>
      <c r="AM56" s="50">
        <v>3.183</v>
      </c>
    </row>
    <row r="57" spans="1:39" ht="12.75">
      <c r="A57" s="17">
        <v>57</v>
      </c>
      <c r="B57" s="1">
        <v>0.004091</v>
      </c>
      <c r="C57" s="1">
        <v>0.015</v>
      </c>
      <c r="D57" s="1">
        <f t="shared" si="29"/>
        <v>0.980909</v>
      </c>
      <c r="E57" s="2">
        <f t="shared" si="45"/>
        <v>141889.0917423033</v>
      </c>
      <c r="F57" s="3">
        <f t="shared" si="17"/>
        <v>19968.666808231977</v>
      </c>
      <c r="G57" s="3">
        <f t="shared" si="30"/>
        <v>308291.7292117928</v>
      </c>
      <c r="H57" s="4">
        <f t="shared" si="31"/>
        <v>15.438773763539446</v>
      </c>
      <c r="I57" s="4">
        <f t="shared" si="18"/>
        <v>2.445</v>
      </c>
      <c r="J57" s="3">
        <f t="shared" si="32"/>
        <v>48823.390346127184</v>
      </c>
      <c r="K57" s="3">
        <f t="shared" si="33"/>
        <v>1396459.1561714362</v>
      </c>
      <c r="L57" s="4">
        <f t="shared" si="34"/>
        <v>69.93251825884306</v>
      </c>
      <c r="M57" s="4">
        <f t="shared" si="35"/>
        <v>4.529667921165945</v>
      </c>
      <c r="N57" s="4"/>
      <c r="O57" s="17">
        <v>57</v>
      </c>
      <c r="P57" s="1">
        <v>0.00338</v>
      </c>
      <c r="Q57" s="1">
        <f t="shared" si="19"/>
        <v>0.015</v>
      </c>
      <c r="R57" s="1">
        <f t="shared" si="36"/>
        <v>0.9816199999999999</v>
      </c>
      <c r="S57" s="2">
        <f t="shared" si="46"/>
        <v>143299.17476081837</v>
      </c>
      <c r="T57" s="3">
        <f t="shared" si="21"/>
        <v>20167.113902528785</v>
      </c>
      <c r="U57" s="3">
        <f t="shared" si="37"/>
        <v>326550.459235084</v>
      </c>
      <c r="V57" s="4">
        <f t="shared" si="38"/>
        <v>16.19222566071476</v>
      </c>
      <c r="W57" s="4">
        <f t="shared" si="22"/>
        <v>2.445</v>
      </c>
      <c r="X57" s="3">
        <f t="shared" si="39"/>
        <v>49308.59349168288</v>
      </c>
      <c r="Y57" s="3">
        <f t="shared" si="40"/>
        <v>1515106.2158884336</v>
      </c>
      <c r="Z57" s="4">
        <f t="shared" si="41"/>
        <v>75.12756774277217</v>
      </c>
      <c r="AA57" s="4">
        <f t="shared" si="42"/>
        <v>4.63973077679155</v>
      </c>
      <c r="AB57" s="29">
        <f t="shared" si="23"/>
        <v>0.024298217339798978</v>
      </c>
      <c r="AC57" s="29">
        <f t="shared" si="26"/>
        <v>0.052589531906088505</v>
      </c>
      <c r="AD57" s="29">
        <f t="shared" si="28"/>
        <v>0.16819986219154104</v>
      </c>
      <c r="AE57" s="30">
        <f t="shared" si="43"/>
        <v>25.699229425242592</v>
      </c>
      <c r="AF57" s="30">
        <f t="shared" si="44"/>
        <v>27.65577891507546</v>
      </c>
      <c r="AH57" s="23">
        <f t="shared" si="25"/>
        <v>19.960231509827402</v>
      </c>
      <c r="AI57" s="23">
        <f t="shared" si="27"/>
        <v>21.182793730606733</v>
      </c>
      <c r="AJ57" s="23">
        <f t="shared" si="24"/>
        <v>50.26590426468614</v>
      </c>
      <c r="AL57" s="4">
        <v>2.445</v>
      </c>
      <c r="AM57" s="50">
        <v>3.483</v>
      </c>
    </row>
    <row r="58" spans="1:39" ht="12.75">
      <c r="A58" s="17">
        <v>58</v>
      </c>
      <c r="B58" s="1">
        <v>0.004497</v>
      </c>
      <c r="C58" s="1">
        <v>0.0138</v>
      </c>
      <c r="D58" s="1">
        <f t="shared" si="29"/>
        <v>0.981703</v>
      </c>
      <c r="E58" s="2">
        <f t="shared" si="45"/>
        <v>139180.287091851</v>
      </c>
      <c r="F58" s="3">
        <f t="shared" si="17"/>
        <v>18925.0676233778</v>
      </c>
      <c r="G58" s="3">
        <f t="shared" si="30"/>
        <v>288323.06240356085</v>
      </c>
      <c r="H58" s="4">
        <f t="shared" si="31"/>
        <v>15.234981884418763</v>
      </c>
      <c r="I58" s="4">
        <f t="shared" si="18"/>
        <v>2.584</v>
      </c>
      <c r="J58" s="3">
        <f t="shared" si="32"/>
        <v>48902.374738808234</v>
      </c>
      <c r="K58" s="3">
        <f t="shared" si="33"/>
        <v>1347635.765825309</v>
      </c>
      <c r="L58" s="4">
        <f t="shared" si="34"/>
        <v>71.20903304781847</v>
      </c>
      <c r="M58" s="4">
        <f t="shared" si="35"/>
        <v>4.6740477663872975</v>
      </c>
      <c r="N58" s="4"/>
      <c r="O58" s="17">
        <v>58</v>
      </c>
      <c r="P58" s="1">
        <v>0.003641</v>
      </c>
      <c r="Q58" s="1">
        <f t="shared" si="19"/>
        <v>0.0138</v>
      </c>
      <c r="R58" s="1">
        <f t="shared" si="36"/>
        <v>0.982559</v>
      </c>
      <c r="S58" s="2">
        <f t="shared" si="46"/>
        <v>140665.3359287145</v>
      </c>
      <c r="T58" s="3">
        <f t="shared" si="21"/>
        <v>19126.997438647635</v>
      </c>
      <c r="U58" s="3">
        <f t="shared" si="37"/>
        <v>306383.34533255524</v>
      </c>
      <c r="V58" s="4">
        <f t="shared" si="38"/>
        <v>16.01837122189827</v>
      </c>
      <c r="W58" s="4">
        <f t="shared" si="22"/>
        <v>2.584</v>
      </c>
      <c r="X58" s="3">
        <f t="shared" si="39"/>
        <v>49424.16138146549</v>
      </c>
      <c r="Y58" s="3">
        <f t="shared" si="40"/>
        <v>1465797.6223967508</v>
      </c>
      <c r="Z58" s="4">
        <f t="shared" si="41"/>
        <v>76.63500908067196</v>
      </c>
      <c r="AA58" s="4">
        <f t="shared" si="42"/>
        <v>4.784194848469136</v>
      </c>
      <c r="AB58" s="29">
        <f t="shared" si="23"/>
        <v>0.023565673178169932</v>
      </c>
      <c r="AC58" s="29">
        <f t="shared" si="26"/>
        <v>0.05210810086759854</v>
      </c>
      <c r="AD58" s="29">
        <f t="shared" si="28"/>
        <v>0.16830400557674907</v>
      </c>
      <c r="AE58" s="30">
        <f t="shared" si="43"/>
        <v>24.802742946637284</v>
      </c>
      <c r="AF58" s="30">
        <f t="shared" si="44"/>
        <v>26.747876738451424</v>
      </c>
      <c r="AH58" s="23">
        <f t="shared" si="25"/>
        <v>20.120805880813506</v>
      </c>
      <c r="AI58" s="23">
        <f t="shared" si="27"/>
        <v>21.365494483948915</v>
      </c>
      <c r="AJ58" s="23">
        <f t="shared" si="24"/>
        <v>52.040282998506356</v>
      </c>
      <c r="AL58" s="4">
        <v>2.584</v>
      </c>
      <c r="AM58" s="50">
        <v>3.802</v>
      </c>
    </row>
    <row r="59" spans="1:39" ht="12.75">
      <c r="A59" s="17">
        <v>59</v>
      </c>
      <c r="B59" s="1">
        <v>0.005009</v>
      </c>
      <c r="C59" s="1">
        <v>0.0127</v>
      </c>
      <c r="D59" s="1">
        <f t="shared" si="29"/>
        <v>0.9822909999999999</v>
      </c>
      <c r="E59" s="2">
        <f t="shared" si="45"/>
        <v>136633.7053789314</v>
      </c>
      <c r="F59" s="3">
        <f t="shared" si="17"/>
        <v>17950.52720876604</v>
      </c>
      <c r="G59" s="3">
        <f t="shared" si="30"/>
        <v>269397.9947801831</v>
      </c>
      <c r="H59" s="4">
        <f t="shared" si="31"/>
        <v>15.007804040909955</v>
      </c>
      <c r="I59" s="4">
        <f t="shared" si="18"/>
        <v>2.735</v>
      </c>
      <c r="J59" s="3">
        <f t="shared" si="32"/>
        <v>49094.69191597512</v>
      </c>
      <c r="K59" s="3">
        <f t="shared" si="33"/>
        <v>1298733.3910865008</v>
      </c>
      <c r="L59" s="4">
        <f t="shared" si="34"/>
        <v>72.35071014807139</v>
      </c>
      <c r="M59" s="4">
        <f t="shared" si="35"/>
        <v>4.8208725241114365</v>
      </c>
      <c r="N59" s="4"/>
      <c r="O59" s="17">
        <v>59</v>
      </c>
      <c r="P59" s="1">
        <v>0.003917</v>
      </c>
      <c r="Q59" s="1">
        <f t="shared" si="19"/>
        <v>0.0127</v>
      </c>
      <c r="R59" s="1">
        <f t="shared" si="36"/>
        <v>0.983383</v>
      </c>
      <c r="S59" s="2">
        <f t="shared" si="46"/>
        <v>138211.9918047818</v>
      </c>
      <c r="T59" s="3">
        <f t="shared" si="21"/>
        <v>18157.877754898727</v>
      </c>
      <c r="U59" s="3">
        <f t="shared" si="37"/>
        <v>287256.34789390763</v>
      </c>
      <c r="V59" s="4">
        <f t="shared" si="38"/>
        <v>15.819929606939342</v>
      </c>
      <c r="W59" s="4">
        <f t="shared" si="22"/>
        <v>2.735</v>
      </c>
      <c r="X59" s="3">
        <f t="shared" si="39"/>
        <v>49661.795659648014</v>
      </c>
      <c r="Y59" s="3">
        <f t="shared" si="40"/>
        <v>1416373.4610152855</v>
      </c>
      <c r="Z59" s="4">
        <f t="shared" si="41"/>
        <v>78.00324906544593</v>
      </c>
      <c r="AA59" s="4">
        <f t="shared" si="42"/>
        <v>4.930695079150678</v>
      </c>
      <c r="AB59" s="29">
        <f t="shared" si="23"/>
        <v>0.022780638668616016</v>
      </c>
      <c r="AC59" s="29">
        <f t="shared" si="26"/>
        <v>0.051550520063085914</v>
      </c>
      <c r="AD59" s="29">
        <f t="shared" si="28"/>
        <v>0.1683309682887706</v>
      </c>
      <c r="AE59" s="30">
        <f t="shared" si="43"/>
        <v>23.912526076402866</v>
      </c>
      <c r="AF59" s="30">
        <f t="shared" si="44"/>
        <v>25.843794494204822</v>
      </c>
      <c r="AH59" s="23">
        <f t="shared" si="25"/>
        <v>20.23131365260936</v>
      </c>
      <c r="AI59" s="23">
        <f t="shared" si="27"/>
        <v>21.493795035775776</v>
      </c>
      <c r="AJ59" s="23">
        <f aca="true" t="shared" si="47" ref="AJ59:AJ90">(AA59-AA$27)*V59</f>
        <v>53.713211711966125</v>
      </c>
      <c r="AL59" s="4">
        <v>2.735</v>
      </c>
      <c r="AM59" s="50">
        <v>4.141</v>
      </c>
    </row>
    <row r="60" spans="1:39" ht="12.75">
      <c r="A60" s="17">
        <v>60</v>
      </c>
      <c r="B60" s="1">
        <v>0.005642</v>
      </c>
      <c r="C60" s="1">
        <v>0.0116</v>
      </c>
      <c r="D60" s="1">
        <f t="shared" si="29"/>
        <v>0.9827579999999999</v>
      </c>
      <c r="E60" s="2">
        <f t="shared" si="45"/>
        <v>134214.0590903759</v>
      </c>
      <c r="F60" s="3">
        <f t="shared" si="17"/>
        <v>17036.36842746474</v>
      </c>
      <c r="G60" s="3">
        <f t="shared" si="30"/>
        <v>251447.46757141702</v>
      </c>
      <c r="H60" s="4">
        <f t="shared" si="31"/>
        <v>14.759452323539358</v>
      </c>
      <c r="I60" s="4">
        <f t="shared" si="18"/>
        <v>2.896</v>
      </c>
      <c r="J60" s="3">
        <f t="shared" si="32"/>
        <v>49337.32296593788</v>
      </c>
      <c r="K60" s="3">
        <f t="shared" si="33"/>
        <v>1249638.6991705257</v>
      </c>
      <c r="L60" s="4">
        <f t="shared" si="34"/>
        <v>73.35123706035573</v>
      </c>
      <c r="M60" s="4">
        <f t="shared" si="35"/>
        <v>4.969780412744061</v>
      </c>
      <c r="N60" s="4"/>
      <c r="O60" s="17">
        <v>60</v>
      </c>
      <c r="P60" s="1">
        <v>0.004234</v>
      </c>
      <c r="Q60" s="1">
        <f t="shared" si="19"/>
        <v>0.0116</v>
      </c>
      <c r="R60" s="1">
        <f t="shared" si="36"/>
        <v>0.984166</v>
      </c>
      <c r="S60" s="2">
        <f t="shared" si="46"/>
        <v>135915.32313696176</v>
      </c>
      <c r="T60" s="3">
        <f t="shared" si="21"/>
        <v>17252.317198304903</v>
      </c>
      <c r="U60" s="3">
        <f t="shared" si="37"/>
        <v>269098.4701390089</v>
      </c>
      <c r="V60" s="4">
        <f t="shared" si="38"/>
        <v>15.59781605252706</v>
      </c>
      <c r="W60" s="4">
        <f t="shared" si="22"/>
        <v>2.896</v>
      </c>
      <c r="X60" s="3">
        <f t="shared" si="39"/>
        <v>49962.710606290995</v>
      </c>
      <c r="Y60" s="3">
        <f t="shared" si="40"/>
        <v>1366711.6653556374</v>
      </c>
      <c r="Z60" s="4">
        <f t="shared" si="41"/>
        <v>79.2190202420995</v>
      </c>
      <c r="AA60" s="4">
        <f t="shared" si="42"/>
        <v>5.078853345578783</v>
      </c>
      <c r="AB60" s="29">
        <f t="shared" si="23"/>
        <v>0.021947233836534297</v>
      </c>
      <c r="AC60" s="29">
        <f t="shared" si="26"/>
        <v>0.05089017036527843</v>
      </c>
      <c r="AD60" s="29">
        <f t="shared" si="28"/>
        <v>0.16812634363116397</v>
      </c>
      <c r="AE60" s="30">
        <f t="shared" si="43"/>
        <v>23.030389798905585</v>
      </c>
      <c r="AF60" s="30">
        <f t="shared" si="44"/>
        <v>24.943456513367682</v>
      </c>
      <c r="AH60" s="23">
        <f t="shared" si="25"/>
        <v>20.288812166722337</v>
      </c>
      <c r="AI60" s="23">
        <f t="shared" si="27"/>
        <v>21.562929618379563</v>
      </c>
      <c r="AJ60" s="23">
        <f t="shared" si="47"/>
        <v>55.27001768886444</v>
      </c>
      <c r="AL60" s="4">
        <v>2.896</v>
      </c>
      <c r="AM60" s="50">
        <v>4.501</v>
      </c>
    </row>
    <row r="61" spans="1:39" ht="12.75">
      <c r="A61" s="17">
        <v>61</v>
      </c>
      <c r="B61" s="1">
        <v>0.006407</v>
      </c>
      <c r="C61" s="1">
        <v>0.0105</v>
      </c>
      <c r="D61" s="1">
        <f t="shared" si="29"/>
        <v>0.983093</v>
      </c>
      <c r="E61" s="2">
        <f t="shared" si="45"/>
        <v>131899.94028353962</v>
      </c>
      <c r="F61" s="3">
        <f t="shared" si="17"/>
        <v>16176.451558491202</v>
      </c>
      <c r="G61" s="3">
        <f t="shared" si="30"/>
        <v>234411.09914395228</v>
      </c>
      <c r="H61" s="4">
        <f t="shared" si="31"/>
        <v>14.49088499392855</v>
      </c>
      <c r="I61" s="4">
        <f t="shared" si="18"/>
        <v>3.069</v>
      </c>
      <c r="J61" s="3">
        <f t="shared" si="32"/>
        <v>49645.5298330095</v>
      </c>
      <c r="K61" s="3">
        <f t="shared" si="33"/>
        <v>1200301.3762045878</v>
      </c>
      <c r="L61" s="4">
        <f t="shared" si="34"/>
        <v>74.20053599916578</v>
      </c>
      <c r="M61" s="4">
        <f t="shared" si="35"/>
        <v>5.120497197393715</v>
      </c>
      <c r="N61" s="4"/>
      <c r="O61" s="17">
        <v>61</v>
      </c>
      <c r="P61" s="1">
        <v>0.004616</v>
      </c>
      <c r="Q61" s="1">
        <f t="shared" si="19"/>
        <v>0.0105</v>
      </c>
      <c r="R61" s="1">
        <f t="shared" si="36"/>
        <v>0.9848840000000001</v>
      </c>
      <c r="S61" s="2">
        <f t="shared" si="46"/>
        <v>133763.2399104111</v>
      </c>
      <c r="T61" s="3">
        <f t="shared" si="21"/>
        <v>16404.9700558328</v>
      </c>
      <c r="U61" s="3">
        <f t="shared" si="37"/>
        <v>251846.15294070396</v>
      </c>
      <c r="V61" s="4">
        <f t="shared" si="38"/>
        <v>15.351820337590915</v>
      </c>
      <c r="W61" s="4">
        <f t="shared" si="22"/>
        <v>3.069</v>
      </c>
      <c r="X61" s="3">
        <f t="shared" si="39"/>
        <v>50346.85310135086</v>
      </c>
      <c r="Y61" s="3">
        <f t="shared" si="40"/>
        <v>1316748.9547493465</v>
      </c>
      <c r="Z61" s="4">
        <f t="shared" si="41"/>
        <v>80.26524585341595</v>
      </c>
      <c r="AA61" s="4">
        <f t="shared" si="42"/>
        <v>5.228386216641431</v>
      </c>
      <c r="AB61" s="29">
        <f t="shared" si="23"/>
        <v>0.021070027985296225</v>
      </c>
      <c r="AC61" s="29">
        <f t="shared" si="26"/>
        <v>0.05010734410438267</v>
      </c>
      <c r="AD61" s="29">
        <f t="shared" si="28"/>
        <v>0.16757906734017936</v>
      </c>
      <c r="AE61" s="30">
        <f t="shared" si="43"/>
        <v>22.15822751856533</v>
      </c>
      <c r="AF61" s="30">
        <f t="shared" si="44"/>
        <v>24.047390163319175</v>
      </c>
      <c r="AH61" s="23">
        <f t="shared" si="25"/>
        <v>20.29034144556472</v>
      </c>
      <c r="AI61" s="23">
        <f t="shared" si="27"/>
        <v>21.56831620174171</v>
      </c>
      <c r="AJ61" s="23">
        <f t="shared" si="47"/>
        <v>56.69394694697676</v>
      </c>
      <c r="AL61" s="4">
        <v>3.069</v>
      </c>
      <c r="AM61" s="50">
        <v>4.877</v>
      </c>
    </row>
    <row r="62" spans="1:39" ht="12.75">
      <c r="A62" s="17">
        <v>62</v>
      </c>
      <c r="B62" s="1">
        <v>0.007307</v>
      </c>
      <c r="C62" s="1">
        <v>0.0095</v>
      </c>
      <c r="D62" s="1">
        <f t="shared" si="29"/>
        <v>0.9831930000000001</v>
      </c>
      <c r="E62" s="2">
        <f t="shared" si="45"/>
        <v>129669.90799316582</v>
      </c>
      <c r="F62" s="3">
        <f t="shared" si="17"/>
        <v>15365.175161344725</v>
      </c>
      <c r="G62" s="3">
        <f t="shared" si="30"/>
        <v>218234.64758546106</v>
      </c>
      <c r="H62" s="4">
        <f t="shared" si="31"/>
        <v>14.203199462020429</v>
      </c>
      <c r="I62" s="4">
        <f t="shared" si="18"/>
        <v>3.251</v>
      </c>
      <c r="J62" s="3">
        <f t="shared" si="32"/>
        <v>49952.1844495317</v>
      </c>
      <c r="K62" s="3">
        <f t="shared" si="33"/>
        <v>1150655.8463715783</v>
      </c>
      <c r="L62" s="4">
        <f t="shared" si="34"/>
        <v>74.88725864097962</v>
      </c>
      <c r="M62" s="4">
        <f t="shared" si="35"/>
        <v>5.272562625148601</v>
      </c>
      <c r="N62" s="4"/>
      <c r="O62" s="17">
        <v>62</v>
      </c>
      <c r="P62" s="1">
        <v>0.005089</v>
      </c>
      <c r="Q62" s="1">
        <f t="shared" si="19"/>
        <v>0.0095</v>
      </c>
      <c r="R62" s="1">
        <f t="shared" si="36"/>
        <v>0.985411</v>
      </c>
      <c r="S62" s="2">
        <f t="shared" si="46"/>
        <v>131741.27477592533</v>
      </c>
      <c r="T62" s="3">
        <f t="shared" si="21"/>
        <v>15610.620800452978</v>
      </c>
      <c r="U62" s="3">
        <f t="shared" si="37"/>
        <v>235441.18288487117</v>
      </c>
      <c r="V62" s="4">
        <f t="shared" si="38"/>
        <v>15.08211530434711</v>
      </c>
      <c r="W62" s="4">
        <f t="shared" si="22"/>
        <v>3.251</v>
      </c>
      <c r="X62" s="3">
        <f t="shared" si="39"/>
        <v>50750.12822227263</v>
      </c>
      <c r="Y62" s="3">
        <f t="shared" si="40"/>
        <v>1266402.1016479956</v>
      </c>
      <c r="Z62" s="4">
        <f t="shared" si="41"/>
        <v>81.12439074884504</v>
      </c>
      <c r="AA62" s="4">
        <f t="shared" si="42"/>
        <v>5.3788470059940865</v>
      </c>
      <c r="AB62" s="29">
        <f t="shared" si="23"/>
        <v>0.020158012033567818</v>
      </c>
      <c r="AC62" s="29">
        <f t="shared" si="26"/>
        <v>0.04918817357120764</v>
      </c>
      <c r="AD62" s="29">
        <f t="shared" si="28"/>
        <v>0.16660283665434905</v>
      </c>
      <c r="AE62" s="30">
        <f t="shared" si="43"/>
        <v>21.29788657786974</v>
      </c>
      <c r="AF62" s="30">
        <f t="shared" si="44"/>
        <v>23.156588978041817</v>
      </c>
      <c r="AH62" s="23">
        <f aca="true" t="shared" si="48" ref="AH62:AH93">L62-H62*M52</f>
        <v>20.2300161818736</v>
      </c>
      <c r="AI62" s="23">
        <f t="shared" si="27"/>
        <v>21.502881792586358</v>
      </c>
      <c r="AJ62" s="23">
        <f t="shared" si="47"/>
        <v>57.967198952531035</v>
      </c>
      <c r="AL62" s="4">
        <v>3.251</v>
      </c>
      <c r="AM62" s="50">
        <v>5.271</v>
      </c>
    </row>
    <row r="63" spans="1:39" ht="12.75">
      <c r="A63" s="17">
        <v>63</v>
      </c>
      <c r="B63" s="1">
        <v>0.008341</v>
      </c>
      <c r="C63" s="1">
        <v>0.0085</v>
      </c>
      <c r="D63" s="1">
        <f t="shared" si="29"/>
        <v>0.983159</v>
      </c>
      <c r="E63" s="2">
        <f t="shared" si="45"/>
        <v>127490.5458495247</v>
      </c>
      <c r="F63" s="3">
        <f t="shared" si="17"/>
        <v>14596.070205225129</v>
      </c>
      <c r="G63" s="3">
        <f t="shared" si="30"/>
        <v>202869.47242411633</v>
      </c>
      <c r="H63" s="4">
        <f t="shared" si="31"/>
        <v>13.898910430801623</v>
      </c>
      <c r="I63" s="4">
        <f t="shared" si="18"/>
        <v>3.443</v>
      </c>
      <c r="J63" s="3">
        <f t="shared" si="32"/>
        <v>50254.26971659012</v>
      </c>
      <c r="K63" s="3">
        <f t="shared" si="33"/>
        <v>1100703.6619220467</v>
      </c>
      <c r="L63" s="4">
        <f t="shared" si="34"/>
        <v>75.4109596929737</v>
      </c>
      <c r="M63" s="4">
        <f t="shared" si="35"/>
        <v>5.42567419715535</v>
      </c>
      <c r="N63" s="4"/>
      <c r="O63" s="17">
        <v>63</v>
      </c>
      <c r="P63" s="1">
        <v>0.00567</v>
      </c>
      <c r="Q63" s="1">
        <f t="shared" si="19"/>
        <v>0.0085</v>
      </c>
      <c r="R63" s="1">
        <f t="shared" si="36"/>
        <v>0.9858300000000001</v>
      </c>
      <c r="S63" s="2">
        <f t="shared" si="46"/>
        <v>129819.30131821935</v>
      </c>
      <c r="T63" s="3">
        <f t="shared" si="21"/>
        <v>14862.683530043643</v>
      </c>
      <c r="U63" s="3">
        <f t="shared" si="37"/>
        <v>219830.5620844182</v>
      </c>
      <c r="V63" s="4">
        <f t="shared" si="38"/>
        <v>14.790771911414888</v>
      </c>
      <c r="W63" s="4">
        <f t="shared" si="22"/>
        <v>3.443</v>
      </c>
      <c r="X63" s="3">
        <f t="shared" si="39"/>
        <v>51172.219393940264</v>
      </c>
      <c r="Y63" s="3">
        <f t="shared" si="40"/>
        <v>1215651.973425723</v>
      </c>
      <c r="Z63" s="4">
        <f t="shared" si="41"/>
        <v>81.79222621328016</v>
      </c>
      <c r="AA63" s="4">
        <f t="shared" si="42"/>
        <v>5.5299498026980185</v>
      </c>
      <c r="AB63" s="29">
        <f t="shared" si="23"/>
        <v>0.019218921327295968</v>
      </c>
      <c r="AC63" s="29">
        <f t="shared" si="26"/>
        <v>0.04813008887630077</v>
      </c>
      <c r="AD63" s="29">
        <f t="shared" si="28"/>
        <v>0.16515384005734135</v>
      </c>
      <c r="AE63" s="30">
        <f t="shared" si="43"/>
        <v>20.450975354787168</v>
      </c>
      <c r="AF63" s="30">
        <f t="shared" si="44"/>
        <v>22.272478119190378</v>
      </c>
      <c r="AH63" s="23">
        <f t="shared" si="48"/>
        <v>20.10741585293627</v>
      </c>
      <c r="AI63" s="23">
        <f t="shared" si="27"/>
        <v>21.36585051727174</v>
      </c>
      <c r="AJ63" s="23">
        <f t="shared" si="47"/>
        <v>59.082365225183466</v>
      </c>
      <c r="AL63" s="4">
        <v>3.443</v>
      </c>
      <c r="AM63" s="50">
        <v>5.686</v>
      </c>
    </row>
    <row r="64" spans="1:39" ht="12.75">
      <c r="A64" s="17">
        <v>64</v>
      </c>
      <c r="B64" s="1">
        <v>0.009499</v>
      </c>
      <c r="C64" s="1">
        <v>0.0075</v>
      </c>
      <c r="D64" s="1">
        <f t="shared" si="29"/>
        <v>0.983001</v>
      </c>
      <c r="E64" s="2">
        <f t="shared" si="45"/>
        <v>125343.47756687285</v>
      </c>
      <c r="F64" s="3">
        <f t="shared" si="17"/>
        <v>13864.983368984478</v>
      </c>
      <c r="G64" s="3">
        <f t="shared" si="30"/>
        <v>188273.40221889122</v>
      </c>
      <c r="H64" s="4">
        <f t="shared" si="31"/>
        <v>13.579057198153787</v>
      </c>
      <c r="I64" s="4">
        <f t="shared" si="18"/>
        <v>3.642</v>
      </c>
      <c r="J64" s="3">
        <f t="shared" si="32"/>
        <v>50496.26942984147</v>
      </c>
      <c r="K64" s="3">
        <f t="shared" si="33"/>
        <v>1050449.3922054565</v>
      </c>
      <c r="L64" s="4">
        <f t="shared" si="34"/>
        <v>75.76275890494597</v>
      </c>
      <c r="M64" s="4">
        <f t="shared" si="35"/>
        <v>5.579382854005998</v>
      </c>
      <c r="N64" s="4"/>
      <c r="O64" s="17">
        <v>64</v>
      </c>
      <c r="P64" s="1">
        <v>0.006367</v>
      </c>
      <c r="Q64" s="1">
        <f t="shared" si="19"/>
        <v>0.0075</v>
      </c>
      <c r="R64" s="1">
        <f t="shared" si="36"/>
        <v>0.986133</v>
      </c>
      <c r="S64" s="2">
        <f t="shared" si="46"/>
        <v>127979.7618185402</v>
      </c>
      <c r="T64" s="3">
        <f t="shared" si="21"/>
        <v>14156.598361761284</v>
      </c>
      <c r="U64" s="3">
        <f t="shared" si="37"/>
        <v>204967.87855437456</v>
      </c>
      <c r="V64" s="4">
        <f t="shared" si="38"/>
        <v>14.478610843973511</v>
      </c>
      <c r="W64" s="4">
        <f t="shared" si="22"/>
        <v>3.642</v>
      </c>
      <c r="X64" s="3">
        <f t="shared" si="39"/>
        <v>51558.33123353459</v>
      </c>
      <c r="Y64" s="3">
        <f t="shared" si="40"/>
        <v>1164479.7540317827</v>
      </c>
      <c r="Z64" s="4">
        <f t="shared" si="41"/>
        <v>82.25703126375231</v>
      </c>
      <c r="AA64" s="4">
        <f t="shared" si="42"/>
        <v>5.681279243580918</v>
      </c>
      <c r="AB64" s="29">
        <f t="shared" si="23"/>
        <v>0.01826302159955895</v>
      </c>
      <c r="AC64" s="29">
        <f t="shared" si="26"/>
        <v>0.04693764134071987</v>
      </c>
      <c r="AD64" s="29">
        <f t="shared" si="28"/>
        <v>0.1632117761740315</v>
      </c>
      <c r="AE64" s="30">
        <f t="shared" si="43"/>
        <v>19.61878615006486</v>
      </c>
      <c r="AF64" s="30">
        <f t="shared" si="44"/>
        <v>21.396632022759423</v>
      </c>
      <c r="AH64" s="23">
        <f t="shared" si="48"/>
        <v>19.918572001201362</v>
      </c>
      <c r="AI64" s="23">
        <f t="shared" si="27"/>
        <v>21.153394621771128</v>
      </c>
      <c r="AJ64" s="23">
        <f t="shared" si="47"/>
        <v>60.02646469584869</v>
      </c>
      <c r="AL64" s="4">
        <v>3.642</v>
      </c>
      <c r="AM64" s="50">
        <v>6.127</v>
      </c>
    </row>
    <row r="65" spans="1:39" ht="12.75">
      <c r="A65" s="17">
        <v>65</v>
      </c>
      <c r="B65" s="1">
        <v>0.010779</v>
      </c>
      <c r="C65" s="1">
        <v>0.0067</v>
      </c>
      <c r="D65" s="1">
        <f t="shared" si="29"/>
        <v>0.982521</v>
      </c>
      <c r="E65" s="2">
        <f t="shared" si="45"/>
        <v>123212.76379171359</v>
      </c>
      <c r="F65" s="3">
        <f t="shared" si="17"/>
        <v>13168.398566855181</v>
      </c>
      <c r="G65" s="3">
        <f t="shared" si="30"/>
        <v>174408.41884990674</v>
      </c>
      <c r="H65" s="4">
        <f t="shared" si="31"/>
        <v>13.244466892799872</v>
      </c>
      <c r="I65" s="4">
        <f t="shared" si="18"/>
        <v>3.848</v>
      </c>
      <c r="J65" s="3">
        <f t="shared" si="32"/>
        <v>50671.997685258735</v>
      </c>
      <c r="K65" s="3">
        <f t="shared" si="33"/>
        <v>999953.122775615</v>
      </c>
      <c r="L65" s="4">
        <f t="shared" si="34"/>
        <v>75.93581844435465</v>
      </c>
      <c r="M65" s="4">
        <f t="shared" si="35"/>
        <v>5.733399393042831</v>
      </c>
      <c r="N65" s="4"/>
      <c r="O65" s="17">
        <v>65</v>
      </c>
      <c r="P65" s="1">
        <v>0.00718</v>
      </c>
      <c r="Q65" s="1">
        <f t="shared" si="19"/>
        <v>0.0067</v>
      </c>
      <c r="R65" s="1">
        <f t="shared" si="36"/>
        <v>0.98612</v>
      </c>
      <c r="S65" s="2">
        <f t="shared" si="46"/>
        <v>126205.0664614025</v>
      </c>
      <c r="T65" s="3">
        <f t="shared" si="21"/>
        <v>13488.201750993954</v>
      </c>
      <c r="U65" s="3">
        <f t="shared" si="37"/>
        <v>190811.28019261328</v>
      </c>
      <c r="V65" s="4">
        <f t="shared" si="38"/>
        <v>14.146532185326505</v>
      </c>
      <c r="W65" s="4">
        <f t="shared" si="22"/>
        <v>3.848</v>
      </c>
      <c r="X65" s="3">
        <f t="shared" si="39"/>
        <v>51902.60033782473</v>
      </c>
      <c r="Y65" s="3">
        <f t="shared" si="40"/>
        <v>1112921.4227982482</v>
      </c>
      <c r="Z65" s="4">
        <f t="shared" si="41"/>
        <v>82.5107337022325</v>
      </c>
      <c r="AA65" s="4">
        <f t="shared" si="42"/>
        <v>5.832576678248878</v>
      </c>
      <c r="AB65" s="29">
        <f t="shared" si="23"/>
        <v>0.017298164388546367</v>
      </c>
      <c r="AC65" s="29">
        <f t="shared" si="26"/>
        <v>0.045623142390744054</v>
      </c>
      <c r="AD65" s="29">
        <f t="shared" si="28"/>
        <v>0.16080352893018834</v>
      </c>
      <c r="AE65" s="30">
        <f t="shared" si="43"/>
        <v>18.80213715086089</v>
      </c>
      <c r="AF65" s="30">
        <f t="shared" si="44"/>
        <v>20.53053342910252</v>
      </c>
      <c r="AH65" s="23">
        <f t="shared" si="48"/>
        <v>19.662681189081873</v>
      </c>
      <c r="AI65" s="23">
        <f t="shared" si="27"/>
        <v>20.86546927889563</v>
      </c>
      <c r="AJ65" s="23">
        <f t="shared" si="47"/>
        <v>60.790043171911954</v>
      </c>
      <c r="AL65" s="4">
        <v>3.848</v>
      </c>
      <c r="AM65" s="50">
        <v>6.598</v>
      </c>
    </row>
    <row r="66" spans="1:39" ht="12.75">
      <c r="A66" s="17">
        <v>66</v>
      </c>
      <c r="B66" s="1">
        <v>0.012165</v>
      </c>
      <c r="C66" s="1">
        <v>0.0059</v>
      </c>
      <c r="D66" s="1">
        <f t="shared" si="29"/>
        <v>0.981935</v>
      </c>
      <c r="E66" s="2">
        <f t="shared" si="45"/>
        <v>121059.12789339822</v>
      </c>
      <c r="F66" s="3">
        <f t="shared" si="17"/>
        <v>12500.703505608813</v>
      </c>
      <c r="G66" s="3">
        <f t="shared" si="30"/>
        <v>161240.02028305156</v>
      </c>
      <c r="H66" s="4">
        <f t="shared" si="31"/>
        <v>12.898475690644643</v>
      </c>
      <c r="I66" s="4">
        <f t="shared" si="18"/>
        <v>4.058</v>
      </c>
      <c r="J66" s="3">
        <f t="shared" si="32"/>
        <v>50727.854825760565</v>
      </c>
      <c r="K66" s="3">
        <f t="shared" si="33"/>
        <v>949281.1250903562</v>
      </c>
      <c r="L66" s="4">
        <f t="shared" si="34"/>
        <v>75.93821617034857</v>
      </c>
      <c r="M66" s="4">
        <f t="shared" si="35"/>
        <v>5.887379097471735</v>
      </c>
      <c r="N66" s="4"/>
      <c r="O66" s="17">
        <v>66</v>
      </c>
      <c r="P66" s="1">
        <v>0.008098</v>
      </c>
      <c r="Q66" s="1">
        <f t="shared" si="19"/>
        <v>0.0059</v>
      </c>
      <c r="R66" s="1">
        <f t="shared" si="36"/>
        <v>0.9860019999999999</v>
      </c>
      <c r="S66" s="2">
        <f t="shared" si="46"/>
        <v>124453.34013891824</v>
      </c>
      <c r="T66" s="3">
        <f t="shared" si="21"/>
        <v>12851.19373013542</v>
      </c>
      <c r="U66" s="3">
        <f t="shared" si="37"/>
        <v>177323.07844161932</v>
      </c>
      <c r="V66" s="4">
        <f t="shared" si="38"/>
        <v>13.798179543882013</v>
      </c>
      <c r="W66" s="4">
        <f t="shared" si="22"/>
        <v>4.058</v>
      </c>
      <c r="X66" s="3">
        <f t="shared" si="39"/>
        <v>52150.14415688953</v>
      </c>
      <c r="Y66" s="3">
        <f t="shared" si="40"/>
        <v>1061018.8224604235</v>
      </c>
      <c r="Z66" s="4">
        <f t="shared" si="41"/>
        <v>82.56188839270132</v>
      </c>
      <c r="AA66" s="4">
        <f t="shared" si="42"/>
        <v>5.983534866330139</v>
      </c>
      <c r="AB66" s="29">
        <f t="shared" si="23"/>
        <v>0.01633252543558772</v>
      </c>
      <c r="AC66" s="29">
        <f t="shared" si="26"/>
        <v>0.04419655582685955</v>
      </c>
      <c r="AD66" s="29">
        <f t="shared" si="28"/>
        <v>0.1579451571003041</v>
      </c>
      <c r="AE66" s="30">
        <f t="shared" si="43"/>
        <v>18.001565525662002</v>
      </c>
      <c r="AF66" s="30">
        <f t="shared" si="44"/>
        <v>19.675392749040633</v>
      </c>
      <c r="AH66" s="23">
        <f t="shared" si="48"/>
        <v>19.341167315243666</v>
      </c>
      <c r="AI66" s="23">
        <f t="shared" si="27"/>
        <v>20.50467480477574</v>
      </c>
      <c r="AJ66" s="23">
        <f t="shared" si="47"/>
        <v>61.376061093956615</v>
      </c>
      <c r="AL66" s="4">
        <v>4.058</v>
      </c>
      <c r="AM66" s="50">
        <v>7.101</v>
      </c>
    </row>
    <row r="67" spans="1:39" ht="12.75">
      <c r="A67" s="17">
        <v>67</v>
      </c>
      <c r="B67" s="1">
        <v>0.013645</v>
      </c>
      <c r="C67" s="1">
        <v>0.0052</v>
      </c>
      <c r="D67" s="1">
        <f t="shared" si="29"/>
        <v>0.981155</v>
      </c>
      <c r="E67" s="2">
        <f t="shared" si="45"/>
        <v>118872.19474800398</v>
      </c>
      <c r="F67" s="3">
        <f t="shared" si="17"/>
        <v>11859.785793990328</v>
      </c>
      <c r="G67" s="3">
        <f t="shared" si="30"/>
        <v>148739.31677744276</v>
      </c>
      <c r="H67" s="4">
        <f t="shared" si="31"/>
        <v>12.54148425284485</v>
      </c>
      <c r="I67" s="4">
        <f t="shared" si="18"/>
        <v>4.273</v>
      </c>
      <c r="J67" s="3">
        <f t="shared" si="32"/>
        <v>50676.864697720666</v>
      </c>
      <c r="K67" s="3">
        <f t="shared" si="33"/>
        <v>898553.2702645956</v>
      </c>
      <c r="L67" s="4">
        <f t="shared" si="34"/>
        <v>75.7647132817455</v>
      </c>
      <c r="M67" s="4">
        <f t="shared" si="35"/>
        <v>6.041128127602552</v>
      </c>
      <c r="N67" s="4"/>
      <c r="O67" s="17">
        <v>67</v>
      </c>
      <c r="P67" s="1">
        <v>0.00911</v>
      </c>
      <c r="Q67" s="1">
        <f t="shared" si="19"/>
        <v>0.0052</v>
      </c>
      <c r="R67" s="1">
        <f t="shared" si="36"/>
        <v>0.9856900000000001</v>
      </c>
      <c r="S67" s="2">
        <f t="shared" si="46"/>
        <v>122711.24228365366</v>
      </c>
      <c r="T67" s="3">
        <f t="shared" si="21"/>
        <v>12242.80456067728</v>
      </c>
      <c r="U67" s="3">
        <f t="shared" si="37"/>
        <v>164471.8847114839</v>
      </c>
      <c r="V67" s="4">
        <f t="shared" si="38"/>
        <v>13.4341673018086</v>
      </c>
      <c r="W67" s="4">
        <f t="shared" si="22"/>
        <v>4.273</v>
      </c>
      <c r="X67" s="3">
        <f t="shared" si="39"/>
        <v>52313.50388777401</v>
      </c>
      <c r="Y67" s="3">
        <f t="shared" si="40"/>
        <v>1008868.6783035338</v>
      </c>
      <c r="Z67" s="4">
        <f t="shared" si="41"/>
        <v>82.40503009775422</v>
      </c>
      <c r="AA67" s="4">
        <f t="shared" si="42"/>
        <v>6.133988675774515</v>
      </c>
      <c r="AB67" s="29">
        <f t="shared" si="23"/>
        <v>0.015371391933846512</v>
      </c>
      <c r="AC67" s="29">
        <f t="shared" si="26"/>
        <v>0.0426731336990136</v>
      </c>
      <c r="AD67" s="29">
        <f t="shared" si="28"/>
        <v>0.15467480605926331</v>
      </c>
      <c r="AE67" s="30">
        <f t="shared" si="43"/>
        <v>17.217093973853935</v>
      </c>
      <c r="AF67" s="30">
        <f t="shared" si="44"/>
        <v>18.8319428220133</v>
      </c>
      <c r="AH67" s="23">
        <f t="shared" si="48"/>
        <v>18.95595437782633</v>
      </c>
      <c r="AI67" s="23">
        <f t="shared" si="27"/>
        <v>20.07411060698616</v>
      </c>
      <c r="AJ67" s="23">
        <f t="shared" si="47"/>
        <v>61.778109897635844</v>
      </c>
      <c r="AL67" s="4">
        <v>4.273</v>
      </c>
      <c r="AM67" s="50">
        <v>7.63</v>
      </c>
    </row>
    <row r="68" spans="1:39" ht="12.75">
      <c r="A68" s="17">
        <v>68</v>
      </c>
      <c r="B68" s="1">
        <v>0.015213</v>
      </c>
      <c r="C68" s="1">
        <v>0.0046</v>
      </c>
      <c r="D68" s="1">
        <f t="shared" si="29"/>
        <v>0.9801869999999999</v>
      </c>
      <c r="E68" s="2">
        <f t="shared" si="45"/>
        <v>116632.04823797784</v>
      </c>
      <c r="F68" s="3">
        <f t="shared" si="17"/>
        <v>11242.790464446936</v>
      </c>
      <c r="G68" s="3">
        <f t="shared" si="30"/>
        <v>136879.53098345242</v>
      </c>
      <c r="H68" s="4">
        <f t="shared" si="31"/>
        <v>12.17487165809115</v>
      </c>
      <c r="I68" s="4">
        <f t="shared" si="18"/>
        <v>4.49</v>
      </c>
      <c r="J68" s="3">
        <f t="shared" si="32"/>
        <v>50480.12918536675</v>
      </c>
      <c r="K68" s="3">
        <f t="shared" si="33"/>
        <v>847876.405566875</v>
      </c>
      <c r="L68" s="4">
        <f t="shared" si="34"/>
        <v>75.41512120572857</v>
      </c>
      <c r="M68" s="4">
        <f t="shared" si="35"/>
        <v>6.194325765693748</v>
      </c>
      <c r="N68" s="4"/>
      <c r="O68" s="17">
        <v>68</v>
      </c>
      <c r="P68" s="1">
        <v>0.010211</v>
      </c>
      <c r="Q68" s="1">
        <f t="shared" si="19"/>
        <v>0.0046</v>
      </c>
      <c r="R68" s="1">
        <f t="shared" si="36"/>
        <v>0.985189</v>
      </c>
      <c r="S68" s="2">
        <f t="shared" si="46"/>
        <v>120955.24440657458</v>
      </c>
      <c r="T68" s="3">
        <f t="shared" si="21"/>
        <v>11659.526596535254</v>
      </c>
      <c r="U68" s="3">
        <f t="shared" si="37"/>
        <v>152229.08015080664</v>
      </c>
      <c r="V68" s="4">
        <f t="shared" si="38"/>
        <v>13.05619734132628</v>
      </c>
      <c r="W68" s="4">
        <f t="shared" si="22"/>
        <v>4.49</v>
      </c>
      <c r="X68" s="3">
        <f t="shared" si="39"/>
        <v>52351.27441844329</v>
      </c>
      <c r="Y68" s="3">
        <f t="shared" si="40"/>
        <v>956555.1744157599</v>
      </c>
      <c r="Z68" s="4">
        <f t="shared" si="41"/>
        <v>82.04065289409004</v>
      </c>
      <c r="AA68" s="4">
        <f t="shared" si="42"/>
        <v>6.283656010192946</v>
      </c>
      <c r="AB68" s="29">
        <f t="shared" si="23"/>
        <v>0.014421302314117757</v>
      </c>
      <c r="AC68" s="29">
        <f t="shared" si="26"/>
        <v>0.04106778265740152</v>
      </c>
      <c r="AD68" s="29">
        <f t="shared" si="28"/>
        <v>0.15102675976012914</v>
      </c>
      <c r="AE68" s="30">
        <f t="shared" si="43"/>
        <v>16.448354267838592</v>
      </c>
      <c r="AF68" s="30">
        <f t="shared" si="44"/>
        <v>18.000482214991877</v>
      </c>
      <c r="AH68" s="23">
        <f t="shared" si="48"/>
        <v>18.509189526175618</v>
      </c>
      <c r="AI68" s="23">
        <f t="shared" si="27"/>
        <v>19.577260833120427</v>
      </c>
      <c r="AJ68" s="23">
        <f t="shared" si="47"/>
        <v>61.99407057705438</v>
      </c>
      <c r="AL68" s="4">
        <v>4.49</v>
      </c>
      <c r="AM68" s="50">
        <v>8.18</v>
      </c>
    </row>
    <row r="69" spans="1:39" ht="12.75">
      <c r="A69" s="17">
        <v>69</v>
      </c>
      <c r="B69" s="1">
        <v>0.016879</v>
      </c>
      <c r="C69" s="1">
        <v>0.0041</v>
      </c>
      <c r="D69" s="1">
        <f t="shared" si="29"/>
        <v>0.979021</v>
      </c>
      <c r="E69" s="2">
        <f t="shared" si="45"/>
        <v>114321.21746623877</v>
      </c>
      <c r="F69" s="3">
        <f t="shared" si="17"/>
        <v>10647.378799009519</v>
      </c>
      <c r="G69" s="3">
        <f t="shared" si="30"/>
        <v>125636.7405190055</v>
      </c>
      <c r="H69" s="4">
        <f t="shared" si="31"/>
        <v>11.799781231667362</v>
      </c>
      <c r="I69" s="4">
        <f t="shared" si="18"/>
        <v>4.709</v>
      </c>
      <c r="J69" s="3">
        <f t="shared" si="32"/>
        <v>50138.50676453582</v>
      </c>
      <c r="K69" s="3">
        <f t="shared" si="33"/>
        <v>797396.2763815082</v>
      </c>
      <c r="L69" s="4">
        <f t="shared" si="34"/>
        <v>74.89132221497432</v>
      </c>
      <c r="M69" s="4">
        <f t="shared" si="35"/>
        <v>6.346839890046999</v>
      </c>
      <c r="N69" s="4"/>
      <c r="O69" s="17">
        <v>69</v>
      </c>
      <c r="P69" s="1">
        <v>0.011406</v>
      </c>
      <c r="Q69" s="1">
        <f t="shared" si="19"/>
        <v>0.0041</v>
      </c>
      <c r="R69" s="1">
        <f t="shared" si="36"/>
        <v>0.984494</v>
      </c>
      <c r="S69" s="2">
        <f t="shared" si="46"/>
        <v>119163.7762816688</v>
      </c>
      <c r="T69" s="3">
        <f t="shared" si="21"/>
        <v>11098.39357305698</v>
      </c>
      <c r="U69" s="3">
        <f t="shared" si="37"/>
        <v>140569.55355427138</v>
      </c>
      <c r="V69" s="4">
        <f t="shared" si="38"/>
        <v>12.665756771820124</v>
      </c>
      <c r="W69" s="4">
        <f t="shared" si="22"/>
        <v>4.709</v>
      </c>
      <c r="X69" s="3">
        <f t="shared" si="39"/>
        <v>52262.33533552531</v>
      </c>
      <c r="Y69" s="3">
        <f t="shared" si="40"/>
        <v>904203.8999973165</v>
      </c>
      <c r="Z69" s="4">
        <f t="shared" si="41"/>
        <v>81.47160163723223</v>
      </c>
      <c r="AA69" s="4">
        <f t="shared" si="42"/>
        <v>6.432430616265846</v>
      </c>
      <c r="AB69" s="29">
        <f t="shared" si="23"/>
        <v>0.013485565683336143</v>
      </c>
      <c r="AC69" s="29">
        <f t="shared" si="26"/>
        <v>0.039396033094257765</v>
      </c>
      <c r="AD69" s="29">
        <f t="shared" si="28"/>
        <v>0.14703745547255065</v>
      </c>
      <c r="AE69" s="30">
        <f t="shared" si="43"/>
        <v>15.694724613381972</v>
      </c>
      <c r="AF69" s="30">
        <f t="shared" si="44"/>
        <v>17.18102314229788</v>
      </c>
      <c r="AH69" s="23">
        <f t="shared" si="48"/>
        <v>18.006081084703332</v>
      </c>
      <c r="AI69" s="23">
        <f t="shared" si="27"/>
        <v>19.020617048699364</v>
      </c>
      <c r="AJ69" s="23">
        <f t="shared" si="47"/>
        <v>62.0245046689467</v>
      </c>
      <c r="AL69" s="4">
        <v>4.709</v>
      </c>
      <c r="AM69" s="50">
        <v>8.748</v>
      </c>
    </row>
    <row r="70" spans="1:39" ht="12.75">
      <c r="A70" s="17">
        <v>70</v>
      </c>
      <c r="B70" s="1">
        <v>0.018682</v>
      </c>
      <c r="C70" s="1">
        <v>0.0036</v>
      </c>
      <c r="D70" s="1">
        <f t="shared" si="29"/>
        <v>0.977718</v>
      </c>
      <c r="E70" s="2">
        <f t="shared" si="45"/>
        <v>111922.87264501455</v>
      </c>
      <c r="F70" s="3">
        <f t="shared" si="17"/>
        <v>10071.504772159513</v>
      </c>
      <c r="G70" s="3">
        <f t="shared" si="30"/>
        <v>114989.36171999598</v>
      </c>
      <c r="H70" s="4">
        <f t="shared" si="31"/>
        <v>11.417297049578837</v>
      </c>
      <c r="I70" s="4">
        <f t="shared" si="18"/>
        <v>4.929</v>
      </c>
      <c r="J70" s="3">
        <f t="shared" si="32"/>
        <v>49642.44702197424</v>
      </c>
      <c r="K70" s="3">
        <f t="shared" si="33"/>
        <v>747257.7696169724</v>
      </c>
      <c r="L70" s="4">
        <f t="shared" si="34"/>
        <v>74.19524554886814</v>
      </c>
      <c r="M70" s="4">
        <f t="shared" si="35"/>
        <v>6.498494803689554</v>
      </c>
      <c r="N70" s="4"/>
      <c r="O70" s="17">
        <v>70</v>
      </c>
      <c r="P70" s="1">
        <v>0.012711</v>
      </c>
      <c r="Q70" s="1">
        <f t="shared" si="19"/>
        <v>0.0036</v>
      </c>
      <c r="R70" s="1">
        <f t="shared" si="36"/>
        <v>0.9836889999999999</v>
      </c>
      <c r="S70" s="2">
        <f t="shared" si="46"/>
        <v>117316.02276664524</v>
      </c>
      <c r="T70" s="3">
        <f t="shared" si="21"/>
        <v>10556.813412862952</v>
      </c>
      <c r="U70" s="3">
        <f t="shared" si="37"/>
        <v>129471.1599812144</v>
      </c>
      <c r="V70" s="4">
        <f t="shared" si="38"/>
        <v>12.264227368408372</v>
      </c>
      <c r="W70" s="4">
        <f t="shared" si="22"/>
        <v>4.929</v>
      </c>
      <c r="X70" s="3">
        <f t="shared" si="39"/>
        <v>52034.53331200149</v>
      </c>
      <c r="Y70" s="3">
        <f t="shared" si="40"/>
        <v>851941.5646617912</v>
      </c>
      <c r="Z70" s="4">
        <f t="shared" si="41"/>
        <v>80.70063676826406</v>
      </c>
      <c r="AA70" s="4">
        <f t="shared" si="42"/>
        <v>6.580164762449054</v>
      </c>
      <c r="AB70" s="29">
        <f t="shared" si="23"/>
        <v>0.01256751928356259</v>
      </c>
      <c r="AC70" s="29">
        <f t="shared" si="26"/>
        <v>0.037675373806759005</v>
      </c>
      <c r="AD70" s="29">
        <f t="shared" si="28"/>
        <v>0.14274233136015568</v>
      </c>
      <c r="AE70" s="30">
        <f t="shared" si="43"/>
        <v>14.955599680387227</v>
      </c>
      <c r="AF70" s="30">
        <f t="shared" si="44"/>
        <v>16.373482078889698</v>
      </c>
      <c r="AH70" s="23">
        <f t="shared" si="48"/>
        <v>17.45378630539068</v>
      </c>
      <c r="AI70" s="23">
        <f t="shared" si="27"/>
        <v>18.412424567284326</v>
      </c>
      <c r="AJ70" s="23">
        <f t="shared" si="47"/>
        <v>61.87005102662228</v>
      </c>
      <c r="AL70" s="4">
        <v>4.929</v>
      </c>
      <c r="AM70" s="50">
        <v>9.335</v>
      </c>
    </row>
    <row r="71" spans="1:39" ht="12.75">
      <c r="A71" s="17">
        <v>71</v>
      </c>
      <c r="B71" s="1">
        <v>0.020681</v>
      </c>
      <c r="C71" s="1">
        <v>0.0032</v>
      </c>
      <c r="D71" s="1">
        <f t="shared" si="29"/>
        <v>0.9761190000000001</v>
      </c>
      <c r="E71" s="2">
        <f t="shared" si="45"/>
        <v>109429.00719673833</v>
      </c>
      <c r="F71" s="3">
        <f t="shared" si="17"/>
        <v>9514.098070363532</v>
      </c>
      <c r="G71" s="3">
        <f t="shared" si="30"/>
        <v>104917.85694783647</v>
      </c>
      <c r="H71" s="4">
        <f t="shared" si="31"/>
        <v>11.02761987230888</v>
      </c>
      <c r="I71" s="4">
        <f t="shared" si="18"/>
        <v>5.149</v>
      </c>
      <c r="J71" s="3">
        <f t="shared" si="32"/>
        <v>48988.09096430183</v>
      </c>
      <c r="K71" s="3">
        <f t="shared" si="33"/>
        <v>697615.3225949982</v>
      </c>
      <c r="L71" s="4">
        <f t="shared" si="34"/>
        <v>73.32437793216297</v>
      </c>
      <c r="M71" s="4">
        <f t="shared" si="35"/>
        <v>6.649157187244509</v>
      </c>
      <c r="N71" s="4"/>
      <c r="O71" s="17">
        <v>71</v>
      </c>
      <c r="P71" s="1">
        <v>0.014156</v>
      </c>
      <c r="Q71" s="1">
        <f t="shared" si="19"/>
        <v>0.0032</v>
      </c>
      <c r="R71" s="1">
        <f t="shared" si="36"/>
        <v>0.9826440000000001</v>
      </c>
      <c r="S71" s="2">
        <f t="shared" si="46"/>
        <v>115402.48111929848</v>
      </c>
      <c r="T71" s="3">
        <f t="shared" si="21"/>
        <v>10033.450463078014</v>
      </c>
      <c r="U71" s="3">
        <f t="shared" si="37"/>
        <v>118914.34656835145</v>
      </c>
      <c r="V71" s="4">
        <f t="shared" si="38"/>
        <v>11.851789870886698</v>
      </c>
      <c r="W71" s="4">
        <f t="shared" si="22"/>
        <v>5.149</v>
      </c>
      <c r="X71" s="3">
        <f t="shared" si="39"/>
        <v>51662.236434388695</v>
      </c>
      <c r="Y71" s="3">
        <f t="shared" si="40"/>
        <v>799907.0313497897</v>
      </c>
      <c r="Z71" s="4">
        <f t="shared" si="41"/>
        <v>79.72402258757931</v>
      </c>
      <c r="AA71" s="4">
        <f t="shared" si="42"/>
        <v>6.726749584332169</v>
      </c>
      <c r="AB71" s="29">
        <f t="shared" si="23"/>
        <v>0.011669508616296564</v>
      </c>
      <c r="AC71" s="29">
        <f t="shared" si="26"/>
        <v>0.03591349789889797</v>
      </c>
      <c r="AD71" s="29">
        <f t="shared" si="28"/>
        <v>0.13814282253897425</v>
      </c>
      <c r="AE71" s="30">
        <f t="shared" si="43"/>
        <v>14.230800495239288</v>
      </c>
      <c r="AF71" s="30">
        <f t="shared" si="44"/>
        <v>15.577847599729862</v>
      </c>
      <c r="AH71" s="23">
        <f t="shared" si="48"/>
        <v>16.857481282082112</v>
      </c>
      <c r="AI71" s="23">
        <f t="shared" si="27"/>
        <v>17.758287784104773</v>
      </c>
      <c r="AJ71" s="23">
        <f t="shared" si="47"/>
        <v>61.52669644125094</v>
      </c>
      <c r="AL71" s="4">
        <v>5.149</v>
      </c>
      <c r="AM71" s="50">
        <v>9.938</v>
      </c>
    </row>
    <row r="72" spans="1:39" ht="12.75">
      <c r="A72" s="17">
        <v>72</v>
      </c>
      <c r="B72" s="1">
        <v>0.022942</v>
      </c>
      <c r="C72" s="1">
        <v>0.0028</v>
      </c>
      <c r="D72" s="1">
        <f t="shared" si="29"/>
        <v>0.974258</v>
      </c>
      <c r="E72" s="2">
        <f t="shared" si="45"/>
        <v>106815.73307587302</v>
      </c>
      <c r="F72" s="3">
        <f t="shared" si="17"/>
        <v>8972.842409995344</v>
      </c>
      <c r="G72" s="3">
        <f t="shared" si="30"/>
        <v>95403.75887747294</v>
      </c>
      <c r="H72" s="4">
        <f t="shared" si="31"/>
        <v>10.632501332152833</v>
      </c>
      <c r="I72" s="4">
        <f t="shared" si="18"/>
        <v>5.368</v>
      </c>
      <c r="J72" s="3">
        <f t="shared" si="32"/>
        <v>48166.21805685501</v>
      </c>
      <c r="K72" s="3">
        <f t="shared" si="33"/>
        <v>648627.2316306963</v>
      </c>
      <c r="L72" s="4">
        <f t="shared" si="34"/>
        <v>72.28782162808908</v>
      </c>
      <c r="M72" s="4">
        <f t="shared" si="35"/>
        <v>6.7987597057232145</v>
      </c>
      <c r="N72" s="4"/>
      <c r="O72" s="17">
        <v>72</v>
      </c>
      <c r="P72" s="1">
        <v>0.01578</v>
      </c>
      <c r="Q72" s="1">
        <f t="shared" si="19"/>
        <v>0.0028</v>
      </c>
      <c r="R72" s="1">
        <f t="shared" si="36"/>
        <v>0.98142</v>
      </c>
      <c r="S72" s="2">
        <f t="shared" si="46"/>
        <v>113399.55565699194</v>
      </c>
      <c r="T72" s="3">
        <f t="shared" si="21"/>
        <v>9525.903281971821</v>
      </c>
      <c r="U72" s="3">
        <f t="shared" si="37"/>
        <v>108880.89610527344</v>
      </c>
      <c r="V72" s="4">
        <f t="shared" si="38"/>
        <v>11.42998127131263</v>
      </c>
      <c r="W72" s="4">
        <f t="shared" si="22"/>
        <v>5.368</v>
      </c>
      <c r="X72" s="3">
        <f t="shared" si="39"/>
        <v>51135.04881762474</v>
      </c>
      <c r="Y72" s="3">
        <f t="shared" si="40"/>
        <v>748244.794915401</v>
      </c>
      <c r="Z72" s="4">
        <f t="shared" si="41"/>
        <v>78.54843501628724</v>
      </c>
      <c r="AA72" s="4">
        <f t="shared" si="42"/>
        <v>6.872140308176259</v>
      </c>
      <c r="AB72" s="29">
        <f t="shared" si="23"/>
        <v>0.010793233711624106</v>
      </c>
      <c r="AC72" s="29">
        <f t="shared" si="26"/>
        <v>0.034113341137129494</v>
      </c>
      <c r="AD72" s="29">
        <f t="shared" si="28"/>
        <v>0.1332001167012915</v>
      </c>
      <c r="AE72" s="30">
        <f t="shared" si="43"/>
        <v>13.52076391373933</v>
      </c>
      <c r="AF72" s="30">
        <f t="shared" si="44"/>
        <v>14.794354481773853</v>
      </c>
      <c r="AH72" s="23">
        <f t="shared" si="48"/>
        <v>16.22729249233734</v>
      </c>
      <c r="AI72" s="23">
        <f t="shared" si="27"/>
        <v>17.068314476518815</v>
      </c>
      <c r="AJ72" s="23">
        <f t="shared" si="47"/>
        <v>60.9987569249274</v>
      </c>
      <c r="AL72" s="4">
        <v>5.368</v>
      </c>
      <c r="AM72" s="50">
        <v>10.553</v>
      </c>
    </row>
    <row r="73" spans="1:39" ht="12.75">
      <c r="A73" s="17">
        <v>73</v>
      </c>
      <c r="B73" s="1">
        <v>0.025531</v>
      </c>
      <c r="C73" s="1">
        <v>0.0025</v>
      </c>
      <c r="D73" s="1">
        <f t="shared" si="29"/>
        <v>0.9719690000000001</v>
      </c>
      <c r="E73" s="2">
        <f t="shared" si="45"/>
        <v>104066.0824750339</v>
      </c>
      <c r="F73" s="3">
        <f t="shared" si="17"/>
        <v>8446.244928190576</v>
      </c>
      <c r="G73" s="3">
        <f t="shared" si="30"/>
        <v>86430.9164674776</v>
      </c>
      <c r="H73" s="4">
        <f t="shared" si="31"/>
        <v>10.23305826462619</v>
      </c>
      <c r="I73" s="4">
        <f t="shared" si="18"/>
        <v>5.587</v>
      </c>
      <c r="J73" s="3">
        <f t="shared" si="32"/>
        <v>47189.17041380074</v>
      </c>
      <c r="K73" s="3">
        <f t="shared" si="33"/>
        <v>600461.0135738413</v>
      </c>
      <c r="L73" s="4">
        <f t="shared" si="34"/>
        <v>71.09206738366241</v>
      </c>
      <c r="M73" s="4">
        <f t="shared" si="35"/>
        <v>6.947294302956789</v>
      </c>
      <c r="N73" s="4"/>
      <c r="O73" s="17">
        <v>73</v>
      </c>
      <c r="P73" s="1">
        <v>0.017688</v>
      </c>
      <c r="Q73" s="1">
        <f t="shared" si="19"/>
        <v>0.0025</v>
      </c>
      <c r="R73" s="1">
        <f t="shared" si="36"/>
        <v>0.979812</v>
      </c>
      <c r="S73" s="2">
        <f t="shared" si="46"/>
        <v>111292.59191288502</v>
      </c>
      <c r="T73" s="3">
        <f t="shared" si="21"/>
        <v>9032.765216418149</v>
      </c>
      <c r="U73" s="3">
        <f t="shared" si="37"/>
        <v>99354.99282330161</v>
      </c>
      <c r="V73" s="4">
        <f t="shared" si="38"/>
        <v>10.999399457733256</v>
      </c>
      <c r="W73" s="4">
        <f t="shared" si="22"/>
        <v>5.587</v>
      </c>
      <c r="X73" s="3">
        <f t="shared" si="39"/>
        <v>50466.0592641282</v>
      </c>
      <c r="Y73" s="3">
        <f t="shared" si="40"/>
        <v>697109.7460977763</v>
      </c>
      <c r="Z73" s="4">
        <f t="shared" si="41"/>
        <v>77.17567426979001</v>
      </c>
      <c r="AA73" s="4">
        <f t="shared" si="42"/>
        <v>7.016353444235608</v>
      </c>
      <c r="AB73" s="29">
        <f t="shared" si="23"/>
        <v>0.009940436991337398</v>
      </c>
      <c r="AC73" s="29">
        <f t="shared" si="26"/>
        <v>0.03226736634273619</v>
      </c>
      <c r="AD73" s="29">
        <f t="shared" si="28"/>
        <v>0.1278430936175241</v>
      </c>
      <c r="AE73" s="30">
        <f t="shared" si="43"/>
        <v>12.826500487933501</v>
      </c>
      <c r="AF73" s="30">
        <f t="shared" si="44"/>
        <v>14.02353587792755</v>
      </c>
      <c r="AH73" s="23">
        <f t="shared" si="48"/>
        <v>15.570827199292793</v>
      </c>
      <c r="AI73" s="23">
        <f t="shared" si="27"/>
        <v>16.349547408701298</v>
      </c>
      <c r="AJ73" s="23">
        <f t="shared" si="47"/>
        <v>60.28711469130801</v>
      </c>
      <c r="AL73" s="4">
        <v>5.587</v>
      </c>
      <c r="AM73" s="50">
        <v>11.171</v>
      </c>
    </row>
    <row r="74" spans="1:39" ht="12.75">
      <c r="A74" s="17">
        <v>74</v>
      </c>
      <c r="B74" s="1">
        <v>0.028494</v>
      </c>
      <c r="C74" s="1">
        <v>0.0022</v>
      </c>
      <c r="D74" s="1">
        <f t="shared" si="29"/>
        <v>0.969306</v>
      </c>
      <c r="E74" s="2">
        <f t="shared" si="45"/>
        <v>101149.00611717622</v>
      </c>
      <c r="F74" s="3">
        <f t="shared" si="17"/>
        <v>7931.87269237533</v>
      </c>
      <c r="G74" s="3">
        <f t="shared" si="30"/>
        <v>77984.67153928702</v>
      </c>
      <c r="H74" s="4">
        <f t="shared" si="31"/>
        <v>9.831810792204385</v>
      </c>
      <c r="I74" s="4">
        <f t="shared" si="18"/>
        <v>5.803</v>
      </c>
      <c r="J74" s="3">
        <f t="shared" si="32"/>
        <v>46028.65723385404</v>
      </c>
      <c r="K74" s="3">
        <f t="shared" si="33"/>
        <v>553271.8431600406</v>
      </c>
      <c r="L74" s="4">
        <f t="shared" si="34"/>
        <v>69.75299082798998</v>
      </c>
      <c r="M74" s="4">
        <f t="shared" si="35"/>
        <v>7.094622984740199</v>
      </c>
      <c r="N74" s="4"/>
      <c r="O74" s="17">
        <v>74</v>
      </c>
      <c r="P74" s="1">
        <v>0.020141</v>
      </c>
      <c r="Q74" s="1">
        <f t="shared" si="19"/>
        <v>0.0022</v>
      </c>
      <c r="R74" s="1">
        <f t="shared" si="36"/>
        <v>0.9776590000000001</v>
      </c>
      <c r="S74" s="2">
        <f t="shared" si="46"/>
        <v>109045.8170673477</v>
      </c>
      <c r="T74" s="3">
        <f t="shared" si="21"/>
        <v>8551.122465921837</v>
      </c>
      <c r="U74" s="3">
        <f t="shared" si="37"/>
        <v>90322.22760688346</v>
      </c>
      <c r="V74" s="4">
        <f t="shared" si="38"/>
        <v>10.562616541493592</v>
      </c>
      <c r="W74" s="4">
        <f t="shared" si="22"/>
        <v>5.803</v>
      </c>
      <c r="X74" s="3">
        <f t="shared" si="39"/>
        <v>49622.16366974442</v>
      </c>
      <c r="Y74" s="3">
        <f t="shared" si="40"/>
        <v>646643.6868336481</v>
      </c>
      <c r="Z74" s="4">
        <f t="shared" si="41"/>
        <v>75.62091285801016</v>
      </c>
      <c r="AA74" s="4">
        <f t="shared" si="42"/>
        <v>7.159297373046271</v>
      </c>
      <c r="AB74" s="29">
        <f t="shared" si="23"/>
        <v>0.009115972539369466</v>
      </c>
      <c r="AC74" s="29">
        <f t="shared" si="26"/>
        <v>0.030381629295145984</v>
      </c>
      <c r="AD74" s="29">
        <f t="shared" si="28"/>
        <v>0.1220543682407984</v>
      </c>
      <c r="AE74" s="30">
        <f t="shared" si="43"/>
        <v>12.149453690095324</v>
      </c>
      <c r="AF74" s="30">
        <f t="shared" si="44"/>
        <v>13.26704741256093</v>
      </c>
      <c r="AH74" s="23">
        <f t="shared" si="48"/>
        <v>14.897554270133703</v>
      </c>
      <c r="AI74" s="23">
        <f t="shared" si="27"/>
        <v>15.611738742918156</v>
      </c>
      <c r="AJ74" s="23">
        <f t="shared" si="47"/>
        <v>59.40299301146284</v>
      </c>
      <c r="AL74" s="4">
        <v>5.803</v>
      </c>
      <c r="AM74" s="50">
        <v>11.785</v>
      </c>
    </row>
    <row r="75" spans="1:39" ht="12.75">
      <c r="A75" s="17">
        <v>75</v>
      </c>
      <c r="B75" s="1">
        <v>0.031875</v>
      </c>
      <c r="C75" s="1">
        <v>0.002</v>
      </c>
      <c r="D75" s="1">
        <f t="shared" si="29"/>
        <v>0.966125</v>
      </c>
      <c r="E75" s="2">
        <f t="shared" si="45"/>
        <v>98044.33852341562</v>
      </c>
      <c r="F75" s="3">
        <f t="shared" si="17"/>
        <v>7428.417190295228</v>
      </c>
      <c r="G75" s="3">
        <f t="shared" si="30"/>
        <v>70052.7988469117</v>
      </c>
      <c r="H75" s="4">
        <f t="shared" si="31"/>
        <v>9.43038026168366</v>
      </c>
      <c r="I75" s="4">
        <f t="shared" si="18"/>
        <v>6.018</v>
      </c>
      <c r="J75" s="3">
        <f t="shared" si="32"/>
        <v>44704.21465119668</v>
      </c>
      <c r="K75" s="3">
        <f t="shared" si="33"/>
        <v>507243.1859261865</v>
      </c>
      <c r="L75" s="4">
        <f t="shared" si="34"/>
        <v>68.28415434029051</v>
      </c>
      <c r="M75" s="4">
        <f t="shared" si="35"/>
        <v>7.240869662248313</v>
      </c>
      <c r="N75" s="4"/>
      <c r="O75" s="17">
        <v>75</v>
      </c>
      <c r="P75" s="1">
        <v>0.022982</v>
      </c>
      <c r="Q75" s="1">
        <f t="shared" si="19"/>
        <v>0.002</v>
      </c>
      <c r="R75" s="1">
        <f t="shared" si="36"/>
        <v>0.975018</v>
      </c>
      <c r="S75" s="2">
        <f t="shared" si="46"/>
        <v>106609.6244682461</v>
      </c>
      <c r="T75" s="3">
        <f t="shared" si="21"/>
        <v>8077.37375740162</v>
      </c>
      <c r="U75" s="3">
        <f t="shared" si="37"/>
        <v>81771.10514096162</v>
      </c>
      <c r="V75" s="4">
        <f t="shared" si="38"/>
        <v>10.12347671370679</v>
      </c>
      <c r="W75" s="4">
        <f t="shared" si="22"/>
        <v>6.018</v>
      </c>
      <c r="X75" s="3">
        <f t="shared" si="39"/>
        <v>48609.63527204295</v>
      </c>
      <c r="Y75" s="3">
        <f t="shared" si="40"/>
        <v>597021.5231639037</v>
      </c>
      <c r="Z75" s="4">
        <f t="shared" si="41"/>
        <v>73.91282625950409</v>
      </c>
      <c r="AA75" s="4">
        <f t="shared" si="42"/>
        <v>7.3011306638784506</v>
      </c>
      <c r="AB75" s="29">
        <f t="shared" si="23"/>
        <v>0.008322343094272266</v>
      </c>
      <c r="AC75" s="29">
        <f t="shared" si="26"/>
        <v>0.028511680991586852</v>
      </c>
      <c r="AD75" s="29">
        <f t="shared" si="28"/>
        <v>0.11609894699052581</v>
      </c>
      <c r="AE75" s="30">
        <f t="shared" si="43"/>
        <v>11.491128917469707</v>
      </c>
      <c r="AF75" s="30">
        <f t="shared" si="44"/>
        <v>12.529474049389687</v>
      </c>
      <c r="AH75" s="23">
        <f t="shared" si="48"/>
        <v>14.216017871790328</v>
      </c>
      <c r="AI75" s="23">
        <f t="shared" si="27"/>
        <v>14.866872076342268</v>
      </c>
      <c r="AJ75" s="23">
        <f t="shared" si="47"/>
        <v>58.36916496437682</v>
      </c>
      <c r="AL75" s="4">
        <v>6.018</v>
      </c>
      <c r="AM75" s="50">
        <v>12.387</v>
      </c>
    </row>
    <row r="76" spans="1:39" ht="12.75">
      <c r="A76" s="17">
        <v>76</v>
      </c>
      <c r="B76" s="1">
        <v>0.035698</v>
      </c>
      <c r="C76" s="1">
        <v>0.0018</v>
      </c>
      <c r="D76" s="1">
        <f t="shared" si="29"/>
        <v>0.962502</v>
      </c>
      <c r="E76" s="2">
        <f t="shared" si="45"/>
        <v>94723.08655593492</v>
      </c>
      <c r="F76" s="3">
        <f t="shared" si="17"/>
        <v>6934.086529443457</v>
      </c>
      <c r="G76" s="3">
        <f t="shared" si="30"/>
        <v>62624.38165661647</v>
      </c>
      <c r="H76" s="4">
        <f t="shared" si="31"/>
        <v>9.03138162333299</v>
      </c>
      <c r="I76" s="4">
        <f t="shared" si="18"/>
        <v>6.23</v>
      </c>
      <c r="J76" s="3">
        <f t="shared" si="32"/>
        <v>43199.35907843274</v>
      </c>
      <c r="K76" s="3">
        <f t="shared" si="33"/>
        <v>462538.97127498983</v>
      </c>
      <c r="L76" s="4">
        <f t="shared" si="34"/>
        <v>66.70510518017925</v>
      </c>
      <c r="M76" s="4">
        <f t="shared" si="35"/>
        <v>7.3859247634762255</v>
      </c>
      <c r="N76" s="4"/>
      <c r="O76" s="17">
        <v>76</v>
      </c>
      <c r="P76" s="1">
        <v>0.026253</v>
      </c>
      <c r="Q76" s="1">
        <f t="shared" si="19"/>
        <v>0.0018</v>
      </c>
      <c r="R76" s="1">
        <f t="shared" si="36"/>
        <v>0.971947</v>
      </c>
      <c r="S76" s="2">
        <f t="shared" si="46"/>
        <v>103946.30282978038</v>
      </c>
      <c r="T76" s="3">
        <f t="shared" si="21"/>
        <v>7609.260682313251</v>
      </c>
      <c r="U76" s="3">
        <f t="shared" si="37"/>
        <v>73693.73138355999</v>
      </c>
      <c r="V76" s="4">
        <f t="shared" si="38"/>
        <v>9.684742639301556</v>
      </c>
      <c r="W76" s="4">
        <f t="shared" si="22"/>
        <v>6.23</v>
      </c>
      <c r="X76" s="3">
        <f t="shared" si="39"/>
        <v>47405.69405081156</v>
      </c>
      <c r="Y76" s="3">
        <f t="shared" si="40"/>
        <v>548411.8878918608</v>
      </c>
      <c r="Z76" s="4">
        <f t="shared" si="41"/>
        <v>72.07163886060229</v>
      </c>
      <c r="AA76" s="4">
        <f t="shared" si="42"/>
        <v>7.441771200829757</v>
      </c>
      <c r="AB76" s="29">
        <f t="shared" si="23"/>
        <v>0.0075611977026486255</v>
      </c>
      <c r="AC76" s="29">
        <f t="shared" si="26"/>
        <v>0.02665748219011954</v>
      </c>
      <c r="AD76" s="29">
        <f t="shared" si="28"/>
        <v>0.10995944492949139</v>
      </c>
      <c r="AE76" s="30">
        <f t="shared" si="43"/>
        <v>10.853005983183687</v>
      </c>
      <c r="AF76" s="30">
        <f t="shared" si="44"/>
        <v>11.812438511255358</v>
      </c>
      <c r="AH76" s="23">
        <f t="shared" si="48"/>
        <v>13.533937789678255</v>
      </c>
      <c r="AI76" s="23">
        <f t="shared" si="27"/>
        <v>14.12264360690726</v>
      </c>
      <c r="AJ76" s="23">
        <f t="shared" si="47"/>
        <v>57.20161312014102</v>
      </c>
      <c r="AL76" s="4">
        <v>6.23</v>
      </c>
      <c r="AM76" s="50">
        <v>12.971</v>
      </c>
    </row>
    <row r="77" spans="1:39" ht="12.75">
      <c r="A77" s="17">
        <v>77</v>
      </c>
      <c r="B77" s="1">
        <v>0.03997</v>
      </c>
      <c r="C77" s="1">
        <v>0.0016</v>
      </c>
      <c r="D77" s="1">
        <f t="shared" si="29"/>
        <v>0.95843</v>
      </c>
      <c r="E77" s="2">
        <f t="shared" si="45"/>
        <v>91171.16025626047</v>
      </c>
      <c r="F77" s="3">
        <f t="shared" si="17"/>
        <v>6448.3788915578625</v>
      </c>
      <c r="G77" s="3">
        <f t="shared" si="30"/>
        <v>55690.29512717301</v>
      </c>
      <c r="H77" s="4">
        <f t="shared" si="31"/>
        <v>8.636324890908947</v>
      </c>
      <c r="I77" s="4">
        <f t="shared" si="18"/>
        <v>6.439</v>
      </c>
      <c r="J77" s="3">
        <f t="shared" si="32"/>
        <v>41521.11168274108</v>
      </c>
      <c r="K77" s="3">
        <f t="shared" si="33"/>
        <v>419339.6121965571</v>
      </c>
      <c r="L77" s="4">
        <f t="shared" si="34"/>
        <v>65.03023771533513</v>
      </c>
      <c r="M77" s="4">
        <f t="shared" si="35"/>
        <v>7.529850779906324</v>
      </c>
      <c r="N77" s="4"/>
      <c r="O77" s="17">
        <v>77</v>
      </c>
      <c r="P77" s="1">
        <v>0.02999</v>
      </c>
      <c r="Q77" s="1">
        <f t="shared" si="19"/>
        <v>0.0016</v>
      </c>
      <c r="R77" s="1">
        <f t="shared" si="36"/>
        <v>0.96841</v>
      </c>
      <c r="S77" s="2">
        <f t="shared" si="46"/>
        <v>101030.29719649655</v>
      </c>
      <c r="T77" s="3">
        <f t="shared" si="21"/>
        <v>7145.698639992578</v>
      </c>
      <c r="U77" s="3">
        <f t="shared" si="37"/>
        <v>66084.47070124674</v>
      </c>
      <c r="V77" s="4">
        <f t="shared" si="38"/>
        <v>9.248146896566489</v>
      </c>
      <c r="W77" s="4">
        <f t="shared" si="22"/>
        <v>6.439</v>
      </c>
      <c r="X77" s="3">
        <f t="shared" si="39"/>
        <v>46011.15354291221</v>
      </c>
      <c r="Y77" s="3">
        <f t="shared" si="40"/>
        <v>501006.1938410492</v>
      </c>
      <c r="Z77" s="4">
        <f t="shared" si="41"/>
        <v>70.1129755230721</v>
      </c>
      <c r="AA77" s="4">
        <f t="shared" si="42"/>
        <v>7.58129994119174</v>
      </c>
      <c r="AB77" s="29">
        <f t="shared" si="23"/>
        <v>0.006832693341375373</v>
      </c>
      <c r="AC77" s="29">
        <f t="shared" si="26"/>
        <v>0.02481942964874917</v>
      </c>
      <c r="AD77" s="29">
        <f t="shared" si="28"/>
        <v>0.10363948010242452</v>
      </c>
      <c r="AE77" s="30">
        <f t="shared" si="43"/>
        <v>10.236269325567806</v>
      </c>
      <c r="AF77" s="30">
        <f t="shared" si="44"/>
        <v>11.117430925338263</v>
      </c>
      <c r="AH77" s="23">
        <f t="shared" si="48"/>
        <v>12.857092497751054</v>
      </c>
      <c r="AI77" s="23">
        <f t="shared" si="27"/>
        <v>13.384947187634026</v>
      </c>
      <c r="AJ77" s="23">
        <f t="shared" si="47"/>
        <v>55.91330212695711</v>
      </c>
      <c r="AL77" s="4">
        <v>6.439</v>
      </c>
      <c r="AM77" s="50">
        <v>13.527</v>
      </c>
    </row>
    <row r="78" spans="1:39" ht="12.75">
      <c r="A78" s="17">
        <v>78</v>
      </c>
      <c r="B78" s="1">
        <v>0.044709</v>
      </c>
      <c r="C78" s="1">
        <v>0.0015</v>
      </c>
      <c r="D78" s="1">
        <f t="shared" si="29"/>
        <v>0.953791</v>
      </c>
      <c r="E78" s="2">
        <f t="shared" si="45"/>
        <v>87381.17512440772</v>
      </c>
      <c r="F78" s="3">
        <f t="shared" si="17"/>
        <v>5971.323459937972</v>
      </c>
      <c r="G78" s="3">
        <f t="shared" si="30"/>
        <v>49241.91623561515</v>
      </c>
      <c r="H78" s="4">
        <f t="shared" si="31"/>
        <v>8.246399071492714</v>
      </c>
      <c r="I78" s="4">
        <f t="shared" si="18"/>
        <v>6.645</v>
      </c>
      <c r="J78" s="3">
        <f t="shared" si="32"/>
        <v>39679.44439128782</v>
      </c>
      <c r="K78" s="3">
        <f t="shared" si="33"/>
        <v>377818.500513816</v>
      </c>
      <c r="L78" s="4">
        <f t="shared" si="34"/>
        <v>63.272154497847396</v>
      </c>
      <c r="M78" s="4">
        <f t="shared" si="35"/>
        <v>7.672701011593688</v>
      </c>
      <c r="N78" s="4"/>
      <c r="O78" s="17">
        <v>78</v>
      </c>
      <c r="P78" s="1">
        <v>0.034228</v>
      </c>
      <c r="Q78" s="1">
        <f t="shared" si="19"/>
        <v>0.0015</v>
      </c>
      <c r="R78" s="1">
        <f t="shared" si="36"/>
        <v>0.964272</v>
      </c>
      <c r="S78" s="2">
        <f t="shared" si="46"/>
        <v>97838.75010805923</v>
      </c>
      <c r="T78" s="3">
        <f t="shared" si="21"/>
        <v>6685.957507203104</v>
      </c>
      <c r="U78" s="3">
        <f t="shared" si="37"/>
        <v>58938.77206125416</v>
      </c>
      <c r="V78" s="4">
        <f t="shared" si="38"/>
        <v>8.815307605194407</v>
      </c>
      <c r="W78" s="4">
        <f t="shared" si="22"/>
        <v>6.645</v>
      </c>
      <c r="X78" s="3">
        <f t="shared" si="39"/>
        <v>44428.18763536462</v>
      </c>
      <c r="Y78" s="3">
        <f t="shared" si="40"/>
        <v>454995.040298137</v>
      </c>
      <c r="Z78" s="4">
        <f t="shared" si="41"/>
        <v>68.05233802457597</v>
      </c>
      <c r="AA78" s="4">
        <f t="shared" si="42"/>
        <v>7.719791647937076</v>
      </c>
      <c r="AB78" s="29">
        <f t="shared" si="23"/>
        <v>0.006137426216952013</v>
      </c>
      <c r="AC78" s="29">
        <f t="shared" si="26"/>
        <v>0.023004877519029243</v>
      </c>
      <c r="AD78" s="29">
        <f t="shared" si="28"/>
        <v>0.09717033674701403</v>
      </c>
      <c r="AE78" s="30">
        <f t="shared" si="43"/>
        <v>9.641630288186624</v>
      </c>
      <c r="AF78" s="30">
        <f t="shared" si="44"/>
        <v>10.445692235480317</v>
      </c>
      <c r="AH78" s="23">
        <f t="shared" si="48"/>
        <v>12.19127225510708</v>
      </c>
      <c r="AI78" s="23">
        <f t="shared" si="27"/>
        <v>12.659977409496555</v>
      </c>
      <c r="AJ78" s="23">
        <f t="shared" si="47"/>
        <v>54.517249289499546</v>
      </c>
      <c r="AL78" s="4">
        <v>6.645</v>
      </c>
      <c r="AM78" s="50">
        <v>14.048</v>
      </c>
    </row>
    <row r="79" spans="1:39" ht="12.75">
      <c r="A79" s="17">
        <v>79</v>
      </c>
      <c r="B79" s="1">
        <v>0.049931</v>
      </c>
      <c r="C79" s="1">
        <v>0.0013</v>
      </c>
      <c r="D79" s="1">
        <f t="shared" si="29"/>
        <v>0.948769</v>
      </c>
      <c r="E79" s="2">
        <f t="shared" si="45"/>
        <v>83343.37840308396</v>
      </c>
      <c r="F79" s="3">
        <f t="shared" si="17"/>
        <v>5502.796690026763</v>
      </c>
      <c r="G79" s="3">
        <f t="shared" si="30"/>
        <v>43270.59277567718</v>
      </c>
      <c r="H79" s="4">
        <f t="shared" si="31"/>
        <v>7.863382060634832</v>
      </c>
      <c r="I79" s="4">
        <f t="shared" si="18"/>
        <v>6.847</v>
      </c>
      <c r="J79" s="3">
        <f t="shared" si="32"/>
        <v>37677.648936613245</v>
      </c>
      <c r="K79" s="3">
        <f t="shared" si="33"/>
        <v>338139.0561225282</v>
      </c>
      <c r="L79" s="4">
        <f t="shared" si="34"/>
        <v>61.44858245178665</v>
      </c>
      <c r="M79" s="4">
        <f t="shared" si="35"/>
        <v>7.814523315534505</v>
      </c>
      <c r="N79" s="4"/>
      <c r="O79" s="17">
        <v>79</v>
      </c>
      <c r="P79" s="1">
        <v>0.039011</v>
      </c>
      <c r="Q79" s="1">
        <f t="shared" si="19"/>
        <v>0.0013</v>
      </c>
      <c r="R79" s="1">
        <f t="shared" si="36"/>
        <v>0.959689</v>
      </c>
      <c r="S79" s="2">
        <f t="shared" si="46"/>
        <v>94343.1672441985</v>
      </c>
      <c r="T79" s="3">
        <f t="shared" si="21"/>
        <v>6229.064364623916</v>
      </c>
      <c r="U79" s="3">
        <f t="shared" si="37"/>
        <v>52252.81455405106</v>
      </c>
      <c r="V79" s="4">
        <f t="shared" si="38"/>
        <v>8.3885494667233</v>
      </c>
      <c r="W79" s="4">
        <f t="shared" si="22"/>
        <v>6.847</v>
      </c>
      <c r="X79" s="3">
        <f t="shared" si="39"/>
        <v>42650.403704579956</v>
      </c>
      <c r="Y79" s="3">
        <f t="shared" si="40"/>
        <v>410566.85266277235</v>
      </c>
      <c r="Z79" s="4">
        <f t="shared" si="41"/>
        <v>65.91148022076355</v>
      </c>
      <c r="AA79" s="4">
        <f t="shared" si="42"/>
        <v>7.857315556429522</v>
      </c>
      <c r="AB79" s="29">
        <f t="shared" si="23"/>
        <v>0.0054759886389934564</v>
      </c>
      <c r="AC79" s="29">
        <f t="shared" si="26"/>
        <v>0.021219529824771488</v>
      </c>
      <c r="AD79" s="29">
        <f t="shared" si="28"/>
        <v>0.09059087619066797</v>
      </c>
      <c r="AE79" s="30">
        <f t="shared" si="43"/>
        <v>9.069471803028211</v>
      </c>
      <c r="AF79" s="30">
        <f t="shared" si="44"/>
        <v>9.798178281706571</v>
      </c>
      <c r="AH79" s="23">
        <f t="shared" si="48"/>
        <v>11.540955518669527</v>
      </c>
      <c r="AI79" s="23">
        <f t="shared" si="27"/>
        <v>11.952717804952066</v>
      </c>
      <c r="AJ79" s="23">
        <f t="shared" si="47"/>
        <v>53.03163909941972</v>
      </c>
      <c r="AL79" s="4">
        <v>6.847</v>
      </c>
      <c r="AM79" s="50">
        <v>14.534</v>
      </c>
    </row>
    <row r="80" spans="1:39" ht="12.75">
      <c r="A80" s="17">
        <v>80</v>
      </c>
      <c r="B80" s="1">
        <v>0.055712</v>
      </c>
      <c r="C80" s="1">
        <v>0.0012</v>
      </c>
      <c r="D80" s="1">
        <f t="shared" si="29"/>
        <v>0.943088</v>
      </c>
      <c r="E80" s="2">
        <f t="shared" si="45"/>
        <v>79073.61378411556</v>
      </c>
      <c r="F80" s="3">
        <f t="shared" si="17"/>
        <v>5044.331316714978</v>
      </c>
      <c r="G80" s="3">
        <f t="shared" si="30"/>
        <v>37767.796085650414</v>
      </c>
      <c r="H80" s="4">
        <f t="shared" si="31"/>
        <v>7.487175943519497</v>
      </c>
      <c r="I80" s="4">
        <f t="shared" si="18"/>
        <v>7.045</v>
      </c>
      <c r="J80" s="3">
        <f t="shared" si="32"/>
        <v>35537.31412625702</v>
      </c>
      <c r="K80" s="3">
        <f t="shared" si="33"/>
        <v>300461.407185915</v>
      </c>
      <c r="L80" s="4">
        <f t="shared" si="34"/>
        <v>59.56416982173657</v>
      </c>
      <c r="M80" s="4">
        <f t="shared" si="35"/>
        <v>7.9554922004059705</v>
      </c>
      <c r="N80" s="4"/>
      <c r="O80" s="17">
        <v>80</v>
      </c>
      <c r="P80" s="1">
        <v>0.044385</v>
      </c>
      <c r="Q80" s="1">
        <f t="shared" si="19"/>
        <v>0.0012</v>
      </c>
      <c r="R80" s="1">
        <f t="shared" si="36"/>
        <v>0.954415</v>
      </c>
      <c r="S80" s="2">
        <f t="shared" si="46"/>
        <v>90540.09982941761</v>
      </c>
      <c r="T80" s="3">
        <f t="shared" si="21"/>
        <v>5775.8111604073065</v>
      </c>
      <c r="U80" s="3">
        <f t="shared" si="37"/>
        <v>46023.75018942714</v>
      </c>
      <c r="V80" s="4">
        <f t="shared" si="38"/>
        <v>7.96836131086072</v>
      </c>
      <c r="W80" s="4">
        <f t="shared" si="22"/>
        <v>7.045</v>
      </c>
      <c r="X80" s="3">
        <f t="shared" si="39"/>
        <v>40690.58962506947</v>
      </c>
      <c r="Y80" s="3">
        <f t="shared" si="40"/>
        <v>367916.44895819237</v>
      </c>
      <c r="Z80" s="4">
        <f t="shared" si="41"/>
        <v>63.69952873117256</v>
      </c>
      <c r="AA80" s="4">
        <f t="shared" si="42"/>
        <v>7.994056274073737</v>
      </c>
      <c r="AB80" s="29">
        <f t="shared" si="23"/>
        <v>0.004847478031063668</v>
      </c>
      <c r="AC80" s="29">
        <f t="shared" si="26"/>
        <v>0.019473396072494653</v>
      </c>
      <c r="AD80" s="29">
        <f t="shared" si="28"/>
        <v>0.08396651551092482</v>
      </c>
      <c r="AE80" s="30">
        <f t="shared" si="43"/>
        <v>8.519841509435851</v>
      </c>
      <c r="AF80" s="30">
        <f t="shared" si="44"/>
        <v>9.175634457529245</v>
      </c>
      <c r="AH80" s="23">
        <f t="shared" si="48"/>
        <v>10.908795858465687</v>
      </c>
      <c r="AI80" s="23">
        <f t="shared" si="27"/>
        <v>11.266398418984501</v>
      </c>
      <c r="AJ80" s="23">
        <f t="shared" si="47"/>
        <v>51.464847623493704</v>
      </c>
      <c r="AL80" s="4">
        <v>7.045</v>
      </c>
      <c r="AM80" s="50">
        <v>14.984</v>
      </c>
    </row>
    <row r="81" spans="1:39" ht="12.75">
      <c r="A81" s="17">
        <v>81</v>
      </c>
      <c r="B81" s="1">
        <v>0.062122</v>
      </c>
      <c r="C81" s="1">
        <v>0.001</v>
      </c>
      <c r="D81" s="1">
        <f t="shared" si="29"/>
        <v>0.936878</v>
      </c>
      <c r="E81" s="2">
        <f t="shared" si="45"/>
        <v>74573.37627643398</v>
      </c>
      <c r="F81" s="3">
        <f t="shared" si="17"/>
        <v>4596.37520079043</v>
      </c>
      <c r="G81" s="3">
        <f t="shared" si="30"/>
        <v>32723.46476893544</v>
      </c>
      <c r="H81" s="4">
        <f t="shared" si="31"/>
        <v>7.1194067802184735</v>
      </c>
      <c r="I81" s="4">
        <f t="shared" si="18"/>
        <v>7.24</v>
      </c>
      <c r="J81" s="3">
        <f t="shared" si="32"/>
        <v>33277.756453722715</v>
      </c>
      <c r="K81" s="3">
        <f t="shared" si="33"/>
        <v>264924.09305965796</v>
      </c>
      <c r="L81" s="4">
        <f t="shared" si="34"/>
        <v>57.63761257220678</v>
      </c>
      <c r="M81" s="4">
        <f t="shared" si="35"/>
        <v>8.09584482970617</v>
      </c>
      <c r="N81" s="4"/>
      <c r="O81" s="17">
        <v>81</v>
      </c>
      <c r="P81" s="1">
        <v>0.050408</v>
      </c>
      <c r="Q81" s="1">
        <f t="shared" si="19"/>
        <v>0.001</v>
      </c>
      <c r="R81" s="1">
        <f t="shared" si="36"/>
        <v>0.948592</v>
      </c>
      <c r="S81" s="2">
        <f t="shared" si="46"/>
        <v>86412.82937869361</v>
      </c>
      <c r="T81" s="3">
        <f t="shared" si="21"/>
        <v>5326.107061507381</v>
      </c>
      <c r="U81" s="3">
        <f t="shared" si="37"/>
        <v>40247.939029019835</v>
      </c>
      <c r="V81" s="4">
        <f t="shared" si="38"/>
        <v>7.556727374088678</v>
      </c>
      <c r="W81" s="4">
        <f t="shared" si="22"/>
        <v>7.24</v>
      </c>
      <c r="X81" s="3">
        <f t="shared" si="39"/>
        <v>38561.01512531344</v>
      </c>
      <c r="Y81" s="3">
        <f t="shared" si="40"/>
        <v>327225.8593331229</v>
      </c>
      <c r="Z81" s="4">
        <f t="shared" si="41"/>
        <v>61.43809269213456</v>
      </c>
      <c r="AA81" s="4">
        <f t="shared" si="42"/>
        <v>8.130251317891938</v>
      </c>
      <c r="AB81" s="29">
        <f t="shared" si="23"/>
        <v>0.004249894718772351</v>
      </c>
      <c r="AC81" s="29">
        <f t="shared" si="26"/>
        <v>0.017765973268289326</v>
      </c>
      <c r="AD81" s="29">
        <f t="shared" si="28"/>
        <v>0.07731337591803866</v>
      </c>
      <c r="AE81" s="30">
        <f t="shared" si="43"/>
        <v>7.993003733432863</v>
      </c>
      <c r="AF81" s="30">
        <f t="shared" si="44"/>
        <v>8.578587566676168</v>
      </c>
      <c r="AH81" s="23">
        <f t="shared" si="48"/>
        <v>10.299557810599822</v>
      </c>
      <c r="AI81" s="23">
        <f t="shared" si="27"/>
        <v>10.605879969572023</v>
      </c>
      <c r="AJ81" s="23">
        <f t="shared" si="47"/>
        <v>49.83543738662912</v>
      </c>
      <c r="AL81" s="4">
        <v>7.24</v>
      </c>
      <c r="AM81" s="50">
        <v>15.399</v>
      </c>
    </row>
    <row r="82" spans="1:39" ht="12.75">
      <c r="A82" s="17">
        <v>82</v>
      </c>
      <c r="B82" s="1">
        <v>0.069229</v>
      </c>
      <c r="C82" s="1">
        <v>0.0009</v>
      </c>
      <c r="D82" s="1">
        <f t="shared" si="29"/>
        <v>0.929871</v>
      </c>
      <c r="E82" s="2">
        <f t="shared" si="45"/>
        <v>69866.1556191129</v>
      </c>
      <c r="F82" s="3">
        <f t="shared" si="17"/>
        <v>4160.621067986605</v>
      </c>
      <c r="G82" s="3">
        <f t="shared" si="30"/>
        <v>28127.08956814501</v>
      </c>
      <c r="H82" s="4">
        <f t="shared" si="31"/>
        <v>6.760310325918765</v>
      </c>
      <c r="I82" s="4">
        <f t="shared" si="18"/>
        <v>7.431</v>
      </c>
      <c r="J82" s="3">
        <f t="shared" si="32"/>
        <v>30917.575156208466</v>
      </c>
      <c r="K82" s="3">
        <f t="shared" si="33"/>
        <v>231646.33660593527</v>
      </c>
      <c r="L82" s="4">
        <f t="shared" si="34"/>
        <v>55.675903385749294</v>
      </c>
      <c r="M82" s="4">
        <f t="shared" si="35"/>
        <v>8.235702312701543</v>
      </c>
      <c r="N82" s="4"/>
      <c r="O82" s="17">
        <v>82</v>
      </c>
      <c r="P82" s="1">
        <v>0.057153</v>
      </c>
      <c r="Q82" s="1">
        <f t="shared" si="19"/>
        <v>0.0009</v>
      </c>
      <c r="R82" s="1">
        <f t="shared" si="36"/>
        <v>0.941947</v>
      </c>
      <c r="S82" s="2">
        <f t="shared" si="46"/>
        <v>81970.51864599372</v>
      </c>
      <c r="T82" s="3">
        <f t="shared" si="21"/>
        <v>4881.4517388303475</v>
      </c>
      <c r="U82" s="3">
        <f t="shared" si="37"/>
        <v>34921.83196751245</v>
      </c>
      <c r="V82" s="4">
        <f t="shared" si="38"/>
        <v>7.15398488726637</v>
      </c>
      <c r="W82" s="4">
        <f t="shared" si="22"/>
        <v>7.431</v>
      </c>
      <c r="X82" s="3">
        <f t="shared" si="39"/>
        <v>36274.06787124831</v>
      </c>
      <c r="Y82" s="3">
        <f t="shared" si="40"/>
        <v>288664.8442078095</v>
      </c>
      <c r="Z82" s="4">
        <f t="shared" si="41"/>
        <v>59.135040076618054</v>
      </c>
      <c r="AA82" s="4">
        <f t="shared" si="42"/>
        <v>8.266028096016054</v>
      </c>
      <c r="AB82" s="29">
        <f t="shared" si="23"/>
        <v>0.0036822340297246736</v>
      </c>
      <c r="AC82" s="29">
        <f t="shared" si="26"/>
        <v>0.01609100576951583</v>
      </c>
      <c r="AD82" s="29">
        <f t="shared" si="28"/>
        <v>0.07062004037252545</v>
      </c>
      <c r="AE82" s="30">
        <f t="shared" si="43"/>
        <v>7.489316023441068</v>
      </c>
      <c r="AF82" s="30">
        <f t="shared" si="44"/>
        <v>8.007430103324552</v>
      </c>
      <c r="AH82" s="23">
        <f t="shared" si="48"/>
        <v>9.714177943708222</v>
      </c>
      <c r="AI82" s="23">
        <f t="shared" si="27"/>
        <v>9.971852168751042</v>
      </c>
      <c r="AJ82" s="23">
        <f t="shared" si="47"/>
        <v>48.15075857502993</v>
      </c>
      <c r="AL82" s="4">
        <v>7.431</v>
      </c>
      <c r="AM82" s="50">
        <v>15.779</v>
      </c>
    </row>
    <row r="83" spans="1:39" ht="12.75">
      <c r="A83" s="17">
        <v>83</v>
      </c>
      <c r="B83" s="1">
        <v>0.07712</v>
      </c>
      <c r="C83" s="1">
        <v>0.0008</v>
      </c>
      <c r="D83" s="1">
        <f t="shared" si="29"/>
        <v>0.92208</v>
      </c>
      <c r="E83" s="2">
        <f t="shared" si="45"/>
        <v>64966.511991700136</v>
      </c>
      <c r="F83" s="3">
        <f t="shared" si="17"/>
        <v>3738.010505420071</v>
      </c>
      <c r="G83" s="3">
        <f t="shared" si="30"/>
        <v>23966.468500158404</v>
      </c>
      <c r="H83" s="4">
        <f t="shared" si="31"/>
        <v>6.411557288404436</v>
      </c>
      <c r="I83" s="4">
        <f t="shared" si="18"/>
        <v>7.62</v>
      </c>
      <c r="J83" s="3">
        <f t="shared" si="32"/>
        <v>28483.64005130094</v>
      </c>
      <c r="K83" s="3">
        <f t="shared" si="33"/>
        <v>200728.7614497268</v>
      </c>
      <c r="L83" s="4">
        <f t="shared" si="34"/>
        <v>53.69935722723959</v>
      </c>
      <c r="M83" s="4">
        <f t="shared" si="35"/>
        <v>8.375400048964247</v>
      </c>
      <c r="N83" s="4"/>
      <c r="O83" s="17">
        <v>83</v>
      </c>
      <c r="P83" s="1">
        <v>0.0647</v>
      </c>
      <c r="Q83" s="1">
        <f t="shared" si="19"/>
        <v>0.0008</v>
      </c>
      <c r="R83" s="1">
        <f t="shared" si="36"/>
        <v>0.9345</v>
      </c>
      <c r="S83" s="2">
        <f t="shared" si="46"/>
        <v>77211.88412703785</v>
      </c>
      <c r="T83" s="3">
        <f t="shared" si="21"/>
        <v>4442.578571049305</v>
      </c>
      <c r="U83" s="3">
        <f t="shared" si="37"/>
        <v>30040.3802286821</v>
      </c>
      <c r="V83" s="4">
        <f t="shared" si="38"/>
        <v>6.761924352772175</v>
      </c>
      <c r="W83" s="4">
        <f t="shared" si="22"/>
        <v>7.62</v>
      </c>
      <c r="X83" s="3">
        <f t="shared" si="39"/>
        <v>33852.4487113957</v>
      </c>
      <c r="Y83" s="3">
        <f t="shared" si="40"/>
        <v>252390.7763365612</v>
      </c>
      <c r="Z83" s="4">
        <f t="shared" si="41"/>
        <v>56.811775481316545</v>
      </c>
      <c r="AA83" s="4">
        <f t="shared" si="42"/>
        <v>8.401717102621166</v>
      </c>
      <c r="AB83" s="29">
        <f t="shared" si="23"/>
        <v>0.003142184672142889</v>
      </c>
      <c r="AC83" s="29">
        <f t="shared" si="26"/>
        <v>0.014439279006552397</v>
      </c>
      <c r="AD83" s="29">
        <f t="shared" si="28"/>
        <v>0.06386454620828785</v>
      </c>
      <c r="AE83" s="30">
        <f t="shared" si="43"/>
        <v>7.009168230897898</v>
      </c>
      <c r="AF83" s="30">
        <f t="shared" si="44"/>
        <v>7.462511524483348</v>
      </c>
      <c r="AH83" s="23">
        <f t="shared" si="48"/>
        <v>9.156381804426374</v>
      </c>
      <c r="AI83" s="23">
        <f t="shared" si="27"/>
        <v>9.367724259082863</v>
      </c>
      <c r="AJ83" s="23">
        <f t="shared" si="47"/>
        <v>46.42946663474655</v>
      </c>
      <c r="AL83" s="4">
        <v>7.62</v>
      </c>
      <c r="AM83" s="50">
        <v>16.129</v>
      </c>
    </row>
    <row r="84" spans="1:39" ht="12.75">
      <c r="A84" s="17">
        <v>84</v>
      </c>
      <c r="B84" s="1">
        <v>0.085856</v>
      </c>
      <c r="C84" s="1">
        <v>0.0008</v>
      </c>
      <c r="D84" s="1">
        <f aca="true" t="shared" si="49" ref="D84:D103">1-C84-B84</f>
        <v>0.9133439999999999</v>
      </c>
      <c r="E84" s="2">
        <f t="shared" si="45"/>
        <v>59904.321377306864</v>
      </c>
      <c r="F84" s="3">
        <f t="shared" si="17"/>
        <v>3330.1881418722123</v>
      </c>
      <c r="G84" s="3">
        <f aca="true" t="shared" si="50" ref="G84:G103">F84+G85</f>
        <v>20228.45799473833</v>
      </c>
      <c r="H84" s="4">
        <f aca="true" t="shared" si="51" ref="H84:H103">G84/F84</f>
        <v>6.074268819949017</v>
      </c>
      <c r="I84" s="4">
        <f t="shared" si="18"/>
        <v>7.805</v>
      </c>
      <c r="J84" s="3">
        <f aca="true" t="shared" si="52" ref="J84:J103">I84*F84</f>
        <v>25992.118447312616</v>
      </c>
      <c r="K84" s="3">
        <f aca="true" t="shared" si="53" ref="K84:K103">K85+J84</f>
        <v>172245.12139842586</v>
      </c>
      <c r="L84" s="4">
        <f aca="true" t="shared" si="54" ref="L84:L103">K84/F84</f>
        <v>51.722339417613405</v>
      </c>
      <c r="M84" s="4">
        <f aca="true" t="shared" si="55" ref="M84:M103">L84/H84</f>
        <v>8.514990190711963</v>
      </c>
      <c r="N84" s="4"/>
      <c r="O84" s="17">
        <v>84</v>
      </c>
      <c r="P84" s="1">
        <v>0.073139</v>
      </c>
      <c r="Q84" s="1">
        <f t="shared" si="19"/>
        <v>0.0008</v>
      </c>
      <c r="R84" s="1">
        <f aca="true" t="shared" si="56" ref="R84:R103">1-Q84-P84</f>
        <v>0.926061</v>
      </c>
      <c r="S84" s="2">
        <f t="shared" si="46"/>
        <v>72154.50571671687</v>
      </c>
      <c r="T84" s="3">
        <f t="shared" si="21"/>
        <v>4011.1977532807496</v>
      </c>
      <c r="U84" s="3">
        <f aca="true" t="shared" si="57" ref="U84:U103">T84+U85</f>
        <v>25597.801657632797</v>
      </c>
      <c r="V84" s="4">
        <f aca="true" t="shared" si="58" ref="V84:V103">U84/T84</f>
        <v>6.38158555925008</v>
      </c>
      <c r="W84" s="4">
        <f t="shared" si="22"/>
        <v>7.805</v>
      </c>
      <c r="X84" s="3">
        <f aca="true" t="shared" si="59" ref="X84:X103">W84*T84</f>
        <v>31307.39846435625</v>
      </c>
      <c r="Y84" s="3">
        <f aca="true" t="shared" si="60" ref="Y84:Y103">Y85+X84</f>
        <v>218538.3276251655</v>
      </c>
      <c r="Z84" s="4">
        <f aca="true" t="shared" si="61" ref="Z84:Z103">Y84/T84</f>
        <v>54.48206273211623</v>
      </c>
      <c r="AA84" s="4">
        <f aca="true" t="shared" si="62" ref="AA84:AA103">Z84/V84</f>
        <v>8.537386551708098</v>
      </c>
      <c r="AB84" s="29">
        <f t="shared" si="23"/>
        <v>0.0026302274570515483</v>
      </c>
      <c r="AC84" s="29">
        <f t="shared" si="26"/>
        <v>0.012797959894509381</v>
      </c>
      <c r="AD84" s="29">
        <f t="shared" si="28"/>
        <v>0.05699787660958244</v>
      </c>
      <c r="AE84" s="30">
        <f aca="true" t="shared" si="63" ref="AE84:AE102">(1-B84)*(1+AE85)+0.5*B84</f>
        <v>6.553103578902888</v>
      </c>
      <c r="AF84" s="30">
        <f aca="true" t="shared" si="64" ref="AF84:AF102">(1-P84)*(1+AF85)+0.5*P84</f>
        <v>6.9441478931715475</v>
      </c>
      <c r="AH84" s="23">
        <f t="shared" si="48"/>
        <v>8.62769223211238</v>
      </c>
      <c r="AI84" s="23">
        <f t="shared" si="27"/>
        <v>8.794394001907115</v>
      </c>
      <c r="AJ84" s="23">
        <f t="shared" si="47"/>
        <v>44.683728892462625</v>
      </c>
      <c r="AL84" s="4">
        <v>7.805</v>
      </c>
      <c r="AM84" s="50">
        <v>16.451</v>
      </c>
    </row>
    <row r="85" spans="1:39" ht="12.75">
      <c r="A85" s="17">
        <v>85</v>
      </c>
      <c r="B85" s="1">
        <v>0.0955</v>
      </c>
      <c r="C85" s="1">
        <v>0.0008</v>
      </c>
      <c r="D85" s="1">
        <f t="shared" si="49"/>
        <v>0.9037</v>
      </c>
      <c r="E85" s="2">
        <f aca="true" t="shared" si="65" ref="E85:E103">E84*D84</f>
        <v>54713.25250403496</v>
      </c>
      <c r="F85" s="3">
        <f aca="true" t="shared" si="66" ref="F85:F103">E85/((1+F$16)^A85)</f>
        <v>2938.751070773076</v>
      </c>
      <c r="G85" s="3">
        <f t="shared" si="50"/>
        <v>16898.26985286612</v>
      </c>
      <c r="H85" s="4">
        <f t="shared" si="51"/>
        <v>5.75015353322213</v>
      </c>
      <c r="I85" s="4">
        <f aca="true" t="shared" si="67" ref="I85:I103">AL$11*AL85+AM$11*AM85</f>
        <v>7.987</v>
      </c>
      <c r="J85" s="3">
        <f t="shared" si="52"/>
        <v>23471.80480226456</v>
      </c>
      <c r="K85" s="3">
        <f t="shared" si="53"/>
        <v>146253.00295111325</v>
      </c>
      <c r="L85" s="4">
        <f t="shared" si="54"/>
        <v>49.7670607101266</v>
      </c>
      <c r="M85" s="4">
        <f t="shared" si="55"/>
        <v>8.654909894595347</v>
      </c>
      <c r="N85" s="4"/>
      <c r="O85" s="17">
        <v>85</v>
      </c>
      <c r="P85" s="1">
        <v>0.08255</v>
      </c>
      <c r="Q85" s="1">
        <f aca="true" t="shared" si="68" ref="Q85:Q103">(1-R$5)*C85</f>
        <v>0.0008</v>
      </c>
      <c r="R85" s="1">
        <f t="shared" si="56"/>
        <v>0.91665</v>
      </c>
      <c r="S85" s="2">
        <f aca="true" t="shared" si="69" ref="S85:S103">S84*R84</f>
        <v>66819.47371852855</v>
      </c>
      <c r="T85" s="3">
        <f aca="true" t="shared" si="70" ref="T85:T103">S85/((1+T$16)^O85)</f>
        <v>3588.998843092681</v>
      </c>
      <c r="U85" s="3">
        <f t="shared" si="57"/>
        <v>21586.603904352047</v>
      </c>
      <c r="V85" s="4">
        <f t="shared" si="58"/>
        <v>6.014658919686535</v>
      </c>
      <c r="W85" s="4">
        <f aca="true" t="shared" si="71" ref="W85:W103">(1+R$6)*I85</f>
        <v>7.987</v>
      </c>
      <c r="X85" s="3">
        <f t="shared" si="59"/>
        <v>28665.333759781242</v>
      </c>
      <c r="Y85" s="3">
        <f t="shared" si="60"/>
        <v>187230.92916080923</v>
      </c>
      <c r="Z85" s="4">
        <f t="shared" si="61"/>
        <v>52.16801045259469</v>
      </c>
      <c r="AA85" s="4">
        <f t="shared" si="62"/>
        <v>8.673477773086013</v>
      </c>
      <c r="AB85" s="29">
        <f aca="true" t="shared" si="72" ref="AB85:AB103">AA85/M85-1</f>
        <v>0.0021453578046215505</v>
      </c>
      <c r="AC85" s="29">
        <f t="shared" si="26"/>
        <v>0.011152365841502032</v>
      </c>
      <c r="AD85" s="29">
        <f t="shared" si="28"/>
        <v>0.04997507889985586</v>
      </c>
      <c r="AE85" s="30">
        <f t="shared" si="63"/>
        <v>6.121608388725287</v>
      </c>
      <c r="AF85" s="30">
        <f t="shared" si="64"/>
        <v>6.45265837398655</v>
      </c>
      <c r="AH85" s="23">
        <f t="shared" si="48"/>
        <v>8.130948438148536</v>
      </c>
      <c r="AI85" s="23">
        <f t="shared" si="27"/>
        <v>8.254199781301303</v>
      </c>
      <c r="AJ85" s="23">
        <f t="shared" si="47"/>
        <v>42.933058499108</v>
      </c>
      <c r="AL85" s="4">
        <v>7.987</v>
      </c>
      <c r="AM85" s="50">
        <v>16.748</v>
      </c>
    </row>
    <row r="86" spans="1:39" ht="12.75">
      <c r="A86" s="17">
        <v>86</v>
      </c>
      <c r="B86" s="1">
        <v>0.106119</v>
      </c>
      <c r="C86" s="1">
        <v>0.0008</v>
      </c>
      <c r="D86" s="1">
        <f t="shared" si="49"/>
        <v>0.893081</v>
      </c>
      <c r="E86" s="2">
        <f t="shared" si="65"/>
        <v>49444.36628789639</v>
      </c>
      <c r="F86" s="3">
        <f t="shared" si="66"/>
        <v>2565.941393872105</v>
      </c>
      <c r="G86" s="3">
        <f t="shared" si="50"/>
        <v>13959.518782093044</v>
      </c>
      <c r="H86" s="4">
        <f t="shared" si="51"/>
        <v>5.440310840859693</v>
      </c>
      <c r="I86" s="4">
        <f t="shared" si="67"/>
        <v>8.168</v>
      </c>
      <c r="J86" s="3">
        <f t="shared" si="52"/>
        <v>20958.60930514735</v>
      </c>
      <c r="K86" s="3">
        <f t="shared" si="53"/>
        <v>122781.19814884869</v>
      </c>
      <c r="L86" s="4">
        <f t="shared" si="54"/>
        <v>47.85035170408437</v>
      </c>
      <c r="M86" s="4">
        <f t="shared" si="55"/>
        <v>8.795517959139799</v>
      </c>
      <c r="N86" s="4"/>
      <c r="O86" s="17">
        <v>86</v>
      </c>
      <c r="P86" s="1">
        <v>0.093055</v>
      </c>
      <c r="Q86" s="1">
        <f t="shared" si="68"/>
        <v>0.0008</v>
      </c>
      <c r="R86" s="1">
        <f t="shared" si="56"/>
        <v>0.906145</v>
      </c>
      <c r="S86" s="2">
        <f t="shared" si="69"/>
        <v>61250.07058408919</v>
      </c>
      <c r="T86" s="3">
        <f t="shared" si="70"/>
        <v>3178.6046275564304</v>
      </c>
      <c r="U86" s="3">
        <f t="shared" si="57"/>
        <v>17997.605061259364</v>
      </c>
      <c r="V86" s="4">
        <f t="shared" si="58"/>
        <v>5.662108745841448</v>
      </c>
      <c r="W86" s="4">
        <f t="shared" si="71"/>
        <v>8.168</v>
      </c>
      <c r="X86" s="3">
        <f t="shared" si="59"/>
        <v>25962.84259788092</v>
      </c>
      <c r="Y86" s="3">
        <f t="shared" si="60"/>
        <v>158565.595401028</v>
      </c>
      <c r="Z86" s="4">
        <f t="shared" si="61"/>
        <v>49.8852842616435</v>
      </c>
      <c r="AA86" s="4">
        <f t="shared" si="62"/>
        <v>8.810371983456143</v>
      </c>
      <c r="AB86" s="29">
        <f t="shared" si="72"/>
        <v>0.001688817461956038</v>
      </c>
      <c r="AC86" s="29">
        <f t="shared" si="26"/>
        <v>0.009487106171738535</v>
      </c>
      <c r="AD86" s="29">
        <f t="shared" si="28"/>
        <v>0.04273381748918692</v>
      </c>
      <c r="AE86" s="30">
        <f t="shared" si="63"/>
        <v>5.715155764207061</v>
      </c>
      <c r="AF86" s="30">
        <f t="shared" si="64"/>
        <v>5.988264618220666</v>
      </c>
      <c r="AH86" s="23">
        <f t="shared" si="48"/>
        <v>7.668625143570594</v>
      </c>
      <c r="AI86" s="23">
        <f t="shared" si="27"/>
        <v>7.749166460874314</v>
      </c>
      <c r="AJ86" s="23">
        <f t="shared" si="47"/>
        <v>41.19164046213978</v>
      </c>
      <c r="AL86" s="4">
        <v>8.168</v>
      </c>
      <c r="AM86" s="50">
        <v>17.022</v>
      </c>
    </row>
    <row r="87" spans="1:39" ht="12.75">
      <c r="A87" s="17">
        <v>87</v>
      </c>
      <c r="B87" s="1">
        <v>0.117717</v>
      </c>
      <c r="C87" s="1">
        <v>0.0008</v>
      </c>
      <c r="D87" s="1">
        <f t="shared" si="49"/>
        <v>0.881483</v>
      </c>
      <c r="E87" s="2">
        <f t="shared" si="65"/>
        <v>44157.8240887608</v>
      </c>
      <c r="F87" s="3">
        <f t="shared" si="66"/>
        <v>2214.100005778448</v>
      </c>
      <c r="G87" s="3">
        <f t="shared" si="50"/>
        <v>11393.57738822094</v>
      </c>
      <c r="H87" s="4">
        <f t="shared" si="51"/>
        <v>5.145918142127961</v>
      </c>
      <c r="I87" s="4">
        <f t="shared" si="67"/>
        <v>8.347</v>
      </c>
      <c r="J87" s="3">
        <f t="shared" si="52"/>
        <v>18481.092748232706</v>
      </c>
      <c r="K87" s="3">
        <f t="shared" si="53"/>
        <v>101822.58884370133</v>
      </c>
      <c r="L87" s="4">
        <f t="shared" si="54"/>
        <v>45.98825192085299</v>
      </c>
      <c r="M87" s="4">
        <f t="shared" si="55"/>
        <v>8.936840938910805</v>
      </c>
      <c r="N87" s="4"/>
      <c r="O87" s="17">
        <v>87</v>
      </c>
      <c r="P87" s="1">
        <v>0.104793</v>
      </c>
      <c r="Q87" s="1">
        <f t="shared" si="68"/>
        <v>0.0008</v>
      </c>
      <c r="R87" s="1">
        <f t="shared" si="56"/>
        <v>0.894407</v>
      </c>
      <c r="S87" s="2">
        <f t="shared" si="69"/>
        <v>55501.4452094195</v>
      </c>
      <c r="T87" s="3">
        <f t="shared" si="70"/>
        <v>2782.8760292146108</v>
      </c>
      <c r="U87" s="3">
        <f t="shared" si="57"/>
        <v>14819.000433702935</v>
      </c>
      <c r="V87" s="4">
        <f t="shared" si="58"/>
        <v>5.325066685735615</v>
      </c>
      <c r="W87" s="4">
        <f t="shared" si="71"/>
        <v>8.347</v>
      </c>
      <c r="X87" s="3">
        <f t="shared" si="59"/>
        <v>23228.666215854355</v>
      </c>
      <c r="Y87" s="3">
        <f t="shared" si="60"/>
        <v>132602.75280314707</v>
      </c>
      <c r="Z87" s="4">
        <f t="shared" si="61"/>
        <v>47.649536454762774</v>
      </c>
      <c r="AA87" s="4">
        <f t="shared" si="62"/>
        <v>8.948157697705973</v>
      </c>
      <c r="AB87" s="29">
        <f t="shared" si="72"/>
        <v>0.0012663041529468178</v>
      </c>
      <c r="AC87" s="29">
        <f t="shared" si="26"/>
        <v>0.007789187816088505</v>
      </c>
      <c r="AD87" s="29">
        <f t="shared" si="28"/>
        <v>0.03523107423913063</v>
      </c>
      <c r="AE87" s="30">
        <f t="shared" si="63"/>
        <v>5.334284165573562</v>
      </c>
      <c r="AF87" s="30">
        <f t="shared" si="64"/>
        <v>5.5513753515600905</v>
      </c>
      <c r="AH87" s="23">
        <f t="shared" si="48"/>
        <v>7.240256185016662</v>
      </c>
      <c r="AI87" s="23">
        <f t="shared" si="27"/>
        <v>7.278608703353264</v>
      </c>
      <c r="AJ87" s="23">
        <f t="shared" si="47"/>
        <v>39.473389536286476</v>
      </c>
      <c r="AL87" s="4">
        <v>8.347</v>
      </c>
      <c r="AM87" s="50">
        <v>17.277</v>
      </c>
    </row>
    <row r="88" spans="1:39" ht="12.75">
      <c r="A88" s="17">
        <v>88</v>
      </c>
      <c r="B88" s="1">
        <v>0.130292</v>
      </c>
      <c r="C88" s="1">
        <v>0.0008</v>
      </c>
      <c r="D88" s="1">
        <f t="shared" si="49"/>
        <v>0.868908</v>
      </c>
      <c r="E88" s="2">
        <f t="shared" si="65"/>
        <v>38924.37125123313</v>
      </c>
      <c r="F88" s="3">
        <f t="shared" si="66"/>
        <v>1885.6922854044485</v>
      </c>
      <c r="G88" s="3">
        <f t="shared" si="50"/>
        <v>9179.477382442492</v>
      </c>
      <c r="H88" s="4">
        <f t="shared" si="51"/>
        <v>4.867961466190997</v>
      </c>
      <c r="I88" s="4">
        <f t="shared" si="67"/>
        <v>8.525</v>
      </c>
      <c r="J88" s="3">
        <f t="shared" si="52"/>
        <v>16075.526733072924</v>
      </c>
      <c r="K88" s="3">
        <f t="shared" si="53"/>
        <v>83341.49609546862</v>
      </c>
      <c r="L88" s="4">
        <f t="shared" si="54"/>
        <v>44.19676356558531</v>
      </c>
      <c r="M88" s="4">
        <f t="shared" si="55"/>
        <v>9.079111219869139</v>
      </c>
      <c r="N88" s="4"/>
      <c r="O88" s="17">
        <v>88</v>
      </c>
      <c r="P88" s="1">
        <v>0.117919</v>
      </c>
      <c r="Q88" s="1">
        <f t="shared" si="68"/>
        <v>0.0008</v>
      </c>
      <c r="R88" s="1">
        <f t="shared" si="56"/>
        <v>0.881281</v>
      </c>
      <c r="S88" s="2">
        <f t="shared" si="69"/>
        <v>49640.881105421264</v>
      </c>
      <c r="T88" s="3">
        <f t="shared" si="70"/>
        <v>2404.853913682853</v>
      </c>
      <c r="U88" s="3">
        <f t="shared" si="57"/>
        <v>12036.124404488324</v>
      </c>
      <c r="V88" s="4">
        <f t="shared" si="58"/>
        <v>5.0049295452029785</v>
      </c>
      <c r="W88" s="4">
        <f t="shared" si="71"/>
        <v>8.525</v>
      </c>
      <c r="X88" s="3">
        <f t="shared" si="59"/>
        <v>20501.379614146324</v>
      </c>
      <c r="Y88" s="3">
        <f t="shared" si="60"/>
        <v>109374.08658729272</v>
      </c>
      <c r="Z88" s="4">
        <f t="shared" si="61"/>
        <v>45.48055329472988</v>
      </c>
      <c r="AA88" s="4">
        <f t="shared" si="62"/>
        <v>9.08715155407555</v>
      </c>
      <c r="AB88" s="29">
        <f t="shared" si="72"/>
        <v>0.0008855860460015297</v>
      </c>
      <c r="AC88" s="29">
        <f t="shared" si="26"/>
        <v>0.006064233269424957</v>
      </c>
      <c r="AD88" s="29">
        <f t="shared" si="28"/>
        <v>0.02751193470641411</v>
      </c>
      <c r="AE88" s="30">
        <f t="shared" si="63"/>
        <v>4.979289712681262</v>
      </c>
      <c r="AF88" s="30">
        <f t="shared" si="64"/>
        <v>5.142689737189377</v>
      </c>
      <c r="AH88" s="23">
        <f t="shared" si="48"/>
        <v>6.846350699542555</v>
      </c>
      <c r="AI88" s="23">
        <f t="shared" si="27"/>
        <v>6.843539993158416</v>
      </c>
      <c r="AJ88" s="23">
        <f t="shared" si="47"/>
        <v>37.79594731827921</v>
      </c>
      <c r="AL88" s="4">
        <v>8.525</v>
      </c>
      <c r="AM88" s="50">
        <v>17.517</v>
      </c>
    </row>
    <row r="89" spans="1:39" ht="12.75">
      <c r="A89" s="17">
        <v>89</v>
      </c>
      <c r="B89" s="1">
        <v>0.143776</v>
      </c>
      <c r="C89" s="1">
        <v>0.0008</v>
      </c>
      <c r="D89" s="1">
        <f t="shared" si="49"/>
        <v>0.855424</v>
      </c>
      <c r="E89" s="2">
        <f t="shared" si="65"/>
        <v>33821.69757516648</v>
      </c>
      <c r="F89" s="3">
        <f t="shared" si="66"/>
        <v>1583.0851326823272</v>
      </c>
      <c r="G89" s="3">
        <f t="shared" si="50"/>
        <v>7293.785097038044</v>
      </c>
      <c r="H89" s="4">
        <f t="shared" si="51"/>
        <v>4.607323350121857</v>
      </c>
      <c r="I89" s="4">
        <f t="shared" si="67"/>
        <v>8.702</v>
      </c>
      <c r="J89" s="3">
        <f t="shared" si="52"/>
        <v>13776.00682460161</v>
      </c>
      <c r="K89" s="3">
        <f t="shared" si="53"/>
        <v>67265.9693623957</v>
      </c>
      <c r="L89" s="4">
        <f t="shared" si="54"/>
        <v>42.49043085157553</v>
      </c>
      <c r="M89" s="4">
        <f t="shared" si="55"/>
        <v>9.222367874495225</v>
      </c>
      <c r="N89" s="4"/>
      <c r="O89" s="17">
        <v>89</v>
      </c>
      <c r="P89" s="1">
        <v>0.132619</v>
      </c>
      <c r="Q89" s="1">
        <f t="shared" si="68"/>
        <v>0.0008</v>
      </c>
      <c r="R89" s="1">
        <f t="shared" si="56"/>
        <v>0.866581</v>
      </c>
      <c r="S89" s="2">
        <f t="shared" si="69"/>
        <v>43747.565341466754</v>
      </c>
      <c r="T89" s="3">
        <f t="shared" si="70"/>
        <v>2047.6831515983945</v>
      </c>
      <c r="U89" s="3">
        <f t="shared" si="57"/>
        <v>9631.270490805471</v>
      </c>
      <c r="V89" s="4">
        <f t="shared" si="58"/>
        <v>4.703496477610527</v>
      </c>
      <c r="W89" s="4">
        <f t="shared" si="71"/>
        <v>8.702</v>
      </c>
      <c r="X89" s="3">
        <f t="shared" si="59"/>
        <v>17818.93878520923</v>
      </c>
      <c r="Y89" s="3">
        <f t="shared" si="60"/>
        <v>88872.7069731464</v>
      </c>
      <c r="Z89" s="4">
        <f t="shared" si="61"/>
        <v>43.401591161100065</v>
      </c>
      <c r="AA89" s="4">
        <f t="shared" si="62"/>
        <v>9.22751645880874</v>
      </c>
      <c r="AB89" s="29">
        <f t="shared" si="72"/>
        <v>0.0005582714096401542</v>
      </c>
      <c r="AC89" s="29">
        <f t="shared" si="26"/>
        <v>0.004342555603573439</v>
      </c>
      <c r="AD89" s="29">
        <f t="shared" si="28"/>
        <v>0.01973639565959795</v>
      </c>
      <c r="AE89" s="30">
        <f t="shared" si="63"/>
        <v>4.65033748416855</v>
      </c>
      <c r="AF89" s="30">
        <f t="shared" si="64"/>
        <v>4.763337196005103</v>
      </c>
      <c r="AH89" s="23">
        <f t="shared" si="48"/>
        <v>6.486395109841737</v>
      </c>
      <c r="AI89" s="23">
        <f t="shared" si="27"/>
        <v>6.444735117959411</v>
      </c>
      <c r="AJ89" s="23">
        <f t="shared" si="47"/>
        <v>36.179807754238006</v>
      </c>
      <c r="AL89" s="4">
        <v>8.702</v>
      </c>
      <c r="AM89" s="50">
        <v>17.746</v>
      </c>
    </row>
    <row r="90" spans="1:39" ht="12.75">
      <c r="A90" s="17">
        <v>90</v>
      </c>
      <c r="B90" s="1">
        <v>0.158092</v>
      </c>
      <c r="C90" s="1">
        <v>0.0008</v>
      </c>
      <c r="D90" s="1">
        <f t="shared" si="49"/>
        <v>0.841108</v>
      </c>
      <c r="E90" s="2">
        <f t="shared" si="65"/>
        <v>28931.89182653921</v>
      </c>
      <c r="F90" s="3">
        <f t="shared" si="66"/>
        <v>1308.4145087339584</v>
      </c>
      <c r="G90" s="3">
        <f t="shared" si="50"/>
        <v>5710.6999643557165</v>
      </c>
      <c r="H90" s="4">
        <f t="shared" si="51"/>
        <v>4.364595413942235</v>
      </c>
      <c r="I90" s="4">
        <f t="shared" si="67"/>
        <v>8.878</v>
      </c>
      <c r="J90" s="3">
        <f t="shared" si="52"/>
        <v>11616.104008540084</v>
      </c>
      <c r="K90" s="3">
        <f t="shared" si="53"/>
        <v>53489.96253779408</v>
      </c>
      <c r="L90" s="4">
        <f t="shared" si="54"/>
        <v>40.8815113106257</v>
      </c>
      <c r="M90" s="4">
        <f t="shared" si="55"/>
        <v>9.366621057254028</v>
      </c>
      <c r="N90" s="4"/>
      <c r="O90" s="17">
        <v>90</v>
      </c>
      <c r="P90" s="1">
        <v>0.149026</v>
      </c>
      <c r="Q90" s="1">
        <f t="shared" si="68"/>
        <v>0.0008</v>
      </c>
      <c r="R90" s="1">
        <f t="shared" si="56"/>
        <v>0.850174</v>
      </c>
      <c r="S90" s="2">
        <f t="shared" si="69"/>
        <v>37910.8089211736</v>
      </c>
      <c r="T90" s="3">
        <f t="shared" si="70"/>
        <v>1714.476631106559</v>
      </c>
      <c r="U90" s="3">
        <f t="shared" si="57"/>
        <v>7583.587339207076</v>
      </c>
      <c r="V90" s="4">
        <f t="shared" si="58"/>
        <v>4.423266670198048</v>
      </c>
      <c r="W90" s="4">
        <f t="shared" si="71"/>
        <v>8.878</v>
      </c>
      <c r="X90" s="3">
        <f t="shared" si="59"/>
        <v>15221.12353096403</v>
      </c>
      <c r="Y90" s="3">
        <f t="shared" si="60"/>
        <v>71053.76818793717</v>
      </c>
      <c r="Z90" s="4">
        <f t="shared" si="61"/>
        <v>41.44341596658427</v>
      </c>
      <c r="AA90" s="4">
        <f t="shared" si="62"/>
        <v>9.369413841993993</v>
      </c>
      <c r="AB90" s="29">
        <f t="shared" si="72"/>
        <v>0.00029816352373956967</v>
      </c>
      <c r="AC90" s="29">
        <f t="shared" si="26"/>
        <v>0.0027038342089980016</v>
      </c>
      <c r="AD90" s="29">
        <f t="shared" si="28"/>
        <v>0.012297026198254235</v>
      </c>
      <c r="AE90" s="30">
        <f t="shared" si="63"/>
        <v>4.347256657333303</v>
      </c>
      <c r="AF90" s="30">
        <f t="shared" si="64"/>
        <v>4.415183980286751</v>
      </c>
      <c r="AH90" s="23">
        <f t="shared" si="48"/>
        <v>6.159006537080579</v>
      </c>
      <c r="AI90" s="23">
        <f t="shared" si="27"/>
        <v>6.083573289786315</v>
      </c>
      <c r="AJ90" s="23">
        <f t="shared" si="47"/>
        <v>34.6518994862338</v>
      </c>
      <c r="AL90" s="4">
        <v>8.878</v>
      </c>
      <c r="AM90" s="50">
        <v>17.969</v>
      </c>
    </row>
    <row r="91" spans="1:39" ht="12.75">
      <c r="A91" s="17">
        <v>91</v>
      </c>
      <c r="B91" s="1">
        <v>0.1732</v>
      </c>
      <c r="C91" s="1">
        <v>0.0008</v>
      </c>
      <c r="D91" s="1">
        <f t="shared" si="49"/>
        <v>0.826</v>
      </c>
      <c r="E91" s="2">
        <f t="shared" si="65"/>
        <v>24334.84567043674</v>
      </c>
      <c r="F91" s="3">
        <f t="shared" si="66"/>
        <v>1063.3023290939152</v>
      </c>
      <c r="G91" s="3">
        <f t="shared" si="50"/>
        <v>4402.285455621758</v>
      </c>
      <c r="H91" s="4">
        <f t="shared" si="51"/>
        <v>4.140201084082202</v>
      </c>
      <c r="I91" s="4">
        <f t="shared" si="67"/>
        <v>9.054</v>
      </c>
      <c r="J91" s="3">
        <f t="shared" si="52"/>
        <v>9627.139287616308</v>
      </c>
      <c r="K91" s="3">
        <f t="shared" si="53"/>
        <v>41873.858529254</v>
      </c>
      <c r="L91" s="4">
        <f t="shared" si="54"/>
        <v>39.38095251322969</v>
      </c>
      <c r="M91" s="4">
        <f t="shared" si="55"/>
        <v>9.511845370177145</v>
      </c>
      <c r="N91" s="4"/>
      <c r="O91" s="17">
        <v>91</v>
      </c>
      <c r="P91" s="1">
        <v>0.167269</v>
      </c>
      <c r="Q91" s="1">
        <f t="shared" si="68"/>
        <v>0.0008</v>
      </c>
      <c r="R91" s="1">
        <f t="shared" si="56"/>
        <v>0.831931</v>
      </c>
      <c r="S91" s="2">
        <f t="shared" si="69"/>
        <v>32230.784063749845</v>
      </c>
      <c r="T91" s="3">
        <f t="shared" si="70"/>
        <v>1408.3125172699395</v>
      </c>
      <c r="U91" s="3">
        <f t="shared" si="57"/>
        <v>5869.1107081005175</v>
      </c>
      <c r="V91" s="4">
        <f t="shared" si="58"/>
        <v>4.1674774853794405</v>
      </c>
      <c r="W91" s="4">
        <f t="shared" si="71"/>
        <v>9.054</v>
      </c>
      <c r="X91" s="3">
        <f t="shared" si="59"/>
        <v>12750.861531362032</v>
      </c>
      <c r="Y91" s="3">
        <f t="shared" si="60"/>
        <v>55832.644656973134</v>
      </c>
      <c r="Z91" s="4">
        <f t="shared" si="61"/>
        <v>39.6450673925746</v>
      </c>
      <c r="AA91" s="4">
        <f t="shared" si="62"/>
        <v>9.512964984612267</v>
      </c>
      <c r="AB91" s="29">
        <f t="shared" si="72"/>
        <v>0.00011770738395644464</v>
      </c>
      <c r="AC91" s="29">
        <f t="shared" si="26"/>
        <v>0.0012830565462691457</v>
      </c>
      <c r="AD91" s="29">
        <f t="shared" si="28"/>
        <v>0.005831711698914832</v>
      </c>
      <c r="AE91" s="30">
        <f t="shared" si="63"/>
        <v>4.069687729934035</v>
      </c>
      <c r="AF91" s="30">
        <f t="shared" si="64"/>
        <v>4.100826794105051</v>
      </c>
      <c r="AH91" s="23">
        <f t="shared" si="48"/>
        <v>5.862526972718911</v>
      </c>
      <c r="AI91" s="23">
        <f t="shared" si="27"/>
        <v>5.762428074783429</v>
      </c>
      <c r="AJ91" s="23">
        <f aca="true" t="shared" si="73" ref="AJ91:AJ103">(AA91-AA$27)*V91</f>
        <v>33.24629152537672</v>
      </c>
      <c r="AL91" s="4">
        <v>9.054</v>
      </c>
      <c r="AM91" s="50">
        <v>18.186</v>
      </c>
    </row>
    <row r="92" spans="1:39" ht="12.75">
      <c r="A92" s="17">
        <v>92</v>
      </c>
      <c r="B92" s="1">
        <v>0.189027</v>
      </c>
      <c r="C92" s="1">
        <v>0.0008</v>
      </c>
      <c r="D92" s="1">
        <f t="shared" si="49"/>
        <v>0.810173</v>
      </c>
      <c r="E92" s="2">
        <f t="shared" si="65"/>
        <v>20100.582523780748</v>
      </c>
      <c r="F92" s="3">
        <f t="shared" si="66"/>
        <v>848.5871727841295</v>
      </c>
      <c r="G92" s="3">
        <f t="shared" si="50"/>
        <v>3338.983126527843</v>
      </c>
      <c r="H92" s="4">
        <f t="shared" si="51"/>
        <v>3.9347555956720086</v>
      </c>
      <c r="I92" s="4">
        <f t="shared" si="67"/>
        <v>9.23</v>
      </c>
      <c r="J92" s="3">
        <f t="shared" si="52"/>
        <v>7832.459604797516</v>
      </c>
      <c r="K92" s="3">
        <f t="shared" si="53"/>
        <v>32246.719241637693</v>
      </c>
      <c r="L92" s="4">
        <f t="shared" si="54"/>
        <v>38.00047923873211</v>
      </c>
      <c r="M92" s="4">
        <f t="shared" si="55"/>
        <v>9.657646660577933</v>
      </c>
      <c r="N92" s="4"/>
      <c r="O92" s="17">
        <v>92</v>
      </c>
      <c r="P92" s="1">
        <v>0.187403</v>
      </c>
      <c r="Q92" s="1">
        <f t="shared" si="68"/>
        <v>0.0008</v>
      </c>
      <c r="R92" s="1">
        <f t="shared" si="56"/>
        <v>0.811797</v>
      </c>
      <c r="S92" s="2">
        <f t="shared" si="69"/>
        <v>26813.78841693947</v>
      </c>
      <c r="T92" s="3">
        <f t="shared" si="70"/>
        <v>1131.9988800047324</v>
      </c>
      <c r="U92" s="3">
        <f t="shared" si="57"/>
        <v>4460.798190830578</v>
      </c>
      <c r="V92" s="4">
        <f t="shared" si="58"/>
        <v>3.9406383430449416</v>
      </c>
      <c r="W92" s="4">
        <f t="shared" si="71"/>
        <v>9.23</v>
      </c>
      <c r="X92" s="3">
        <f t="shared" si="59"/>
        <v>10448.349662443681</v>
      </c>
      <c r="Y92" s="3">
        <f t="shared" si="60"/>
        <v>43081.7831256111</v>
      </c>
      <c r="Z92" s="4">
        <f t="shared" si="61"/>
        <v>38.05814995632416</v>
      </c>
      <c r="AA92" s="4">
        <f t="shared" si="62"/>
        <v>9.657864194387482</v>
      </c>
      <c r="AB92" s="29">
        <f t="shared" si="72"/>
        <v>2.2524515256527877E-05</v>
      </c>
      <c r="AC92" s="29">
        <f t="shared" si="26"/>
        <v>0.00028416167358180644</v>
      </c>
      <c r="AD92" s="29">
        <f t="shared" si="28"/>
        <v>0.0012828236505468826</v>
      </c>
      <c r="AE92" s="30">
        <f t="shared" si="63"/>
        <v>3.817474274230811</v>
      </c>
      <c r="AF92" s="30">
        <f t="shared" si="64"/>
        <v>3.824117625145516</v>
      </c>
      <c r="AH92" s="23">
        <f t="shared" si="48"/>
        <v>5.595003479540814</v>
      </c>
      <c r="AI92" s="23">
        <f t="shared" si="27"/>
        <v>5.484722696476517</v>
      </c>
      <c r="AJ92" s="23">
        <f t="shared" si="73"/>
        <v>32.00766459214593</v>
      </c>
      <c r="AL92" s="4">
        <v>9.23</v>
      </c>
      <c r="AM92" s="50">
        <v>18.401</v>
      </c>
    </row>
    <row r="93" spans="1:39" ht="12.75">
      <c r="A93" s="17">
        <v>93</v>
      </c>
      <c r="B93" s="1">
        <v>0.205532</v>
      </c>
      <c r="C93" s="1">
        <v>0.0008</v>
      </c>
      <c r="D93" s="1">
        <f t="shared" si="49"/>
        <v>0.793668</v>
      </c>
      <c r="E93" s="2">
        <f t="shared" si="65"/>
        <v>16284.94924503902</v>
      </c>
      <c r="F93" s="3">
        <f t="shared" si="66"/>
        <v>664.2535415807118</v>
      </c>
      <c r="G93" s="3">
        <f t="shared" si="50"/>
        <v>2490.3959537437136</v>
      </c>
      <c r="H93" s="4">
        <f t="shared" si="51"/>
        <v>3.7491647358286784</v>
      </c>
      <c r="I93" s="4">
        <f t="shared" si="67"/>
        <v>9.405</v>
      </c>
      <c r="J93" s="3">
        <f t="shared" si="52"/>
        <v>6247.304558566594</v>
      </c>
      <c r="K93" s="3">
        <f t="shared" si="53"/>
        <v>24414.259636840176</v>
      </c>
      <c r="L93" s="4">
        <f t="shared" si="54"/>
        <v>36.75442900724626</v>
      </c>
      <c r="M93" s="4">
        <f t="shared" si="55"/>
        <v>9.803364641730639</v>
      </c>
      <c r="N93" s="4"/>
      <c r="O93" s="17">
        <v>93</v>
      </c>
      <c r="P93" s="1">
        <v>0.205532</v>
      </c>
      <c r="Q93" s="1">
        <f t="shared" si="68"/>
        <v>0.0008</v>
      </c>
      <c r="R93" s="1">
        <f t="shared" si="56"/>
        <v>0.793668</v>
      </c>
      <c r="S93" s="2">
        <f t="shared" si="69"/>
        <v>21767.35299550621</v>
      </c>
      <c r="T93" s="3">
        <f t="shared" si="70"/>
        <v>887.8775795084076</v>
      </c>
      <c r="U93" s="3">
        <f t="shared" si="57"/>
        <v>3328.799310825846</v>
      </c>
      <c r="V93" s="4">
        <f t="shared" si="58"/>
        <v>3.7491647358286793</v>
      </c>
      <c r="W93" s="4">
        <f t="shared" si="71"/>
        <v>9.405</v>
      </c>
      <c r="X93" s="3">
        <f t="shared" si="59"/>
        <v>8350.488635276573</v>
      </c>
      <c r="Y93" s="3">
        <f t="shared" si="60"/>
        <v>32633.43346316742</v>
      </c>
      <c r="Z93" s="4">
        <f t="shared" si="61"/>
        <v>36.754429007246266</v>
      </c>
      <c r="AA93" s="4">
        <f t="shared" si="62"/>
        <v>9.803364641730639</v>
      </c>
      <c r="AB93" s="29">
        <f t="shared" si="72"/>
        <v>0</v>
      </c>
      <c r="AC93" s="29">
        <f t="shared" si="26"/>
        <v>0</v>
      </c>
      <c r="AD93" s="29">
        <f t="shared" si="28"/>
        <v>0</v>
      </c>
      <c r="AE93" s="30">
        <f t="shared" si="63"/>
        <v>3.590733321862517</v>
      </c>
      <c r="AF93" s="30">
        <f t="shared" si="64"/>
        <v>3.590733321862517</v>
      </c>
      <c r="AH93" s="23">
        <f t="shared" si="48"/>
        <v>5.353674495211717</v>
      </c>
      <c r="AI93" s="23">
        <f t="shared" si="27"/>
        <v>5.255007525690285</v>
      </c>
      <c r="AJ93" s="23">
        <f t="shared" si="73"/>
        <v>30.99793364094062</v>
      </c>
      <c r="AL93" s="4">
        <v>9.405</v>
      </c>
      <c r="AM93" s="50">
        <v>18.613</v>
      </c>
    </row>
    <row r="94" spans="1:39" ht="12.75">
      <c r="A94" s="17">
        <v>94</v>
      </c>
      <c r="B94" s="1">
        <v>0.222571</v>
      </c>
      <c r="C94" s="1">
        <v>0.0008</v>
      </c>
      <c r="D94" s="1">
        <f t="shared" si="49"/>
        <v>0.776629</v>
      </c>
      <c r="E94" s="2">
        <f t="shared" si="65"/>
        <v>12924.84309741163</v>
      </c>
      <c r="F94" s="3">
        <f t="shared" si="66"/>
        <v>509.36886940993276</v>
      </c>
      <c r="G94" s="3">
        <f t="shared" si="50"/>
        <v>1826.1424121630016</v>
      </c>
      <c r="H94" s="4">
        <f t="shared" si="51"/>
        <v>3.585108006852591</v>
      </c>
      <c r="I94" s="4">
        <f t="shared" si="67"/>
        <v>9.58</v>
      </c>
      <c r="J94" s="3">
        <f t="shared" si="52"/>
        <v>4879.753768947156</v>
      </c>
      <c r="K94" s="3">
        <f t="shared" si="53"/>
        <v>18166.955078273582</v>
      </c>
      <c r="L94" s="4">
        <f t="shared" si="54"/>
        <v>35.665617137770305</v>
      </c>
      <c r="M94" s="4">
        <f t="shared" si="55"/>
        <v>9.948268523458397</v>
      </c>
      <c r="N94" s="4"/>
      <c r="O94" s="17">
        <v>94</v>
      </c>
      <c r="P94" s="1">
        <v>0.222571</v>
      </c>
      <c r="Q94" s="1">
        <f t="shared" si="68"/>
        <v>0.0008</v>
      </c>
      <c r="R94" s="1">
        <f t="shared" si="56"/>
        <v>0.776629</v>
      </c>
      <c r="S94" s="2">
        <f t="shared" si="69"/>
        <v>17276.051517237425</v>
      </c>
      <c r="T94" s="3">
        <f t="shared" si="70"/>
        <v>680.8502635490618</v>
      </c>
      <c r="U94" s="3">
        <f t="shared" si="57"/>
        <v>2440.9217313174386</v>
      </c>
      <c r="V94" s="4">
        <f t="shared" si="58"/>
        <v>3.585108006852592</v>
      </c>
      <c r="W94" s="4">
        <f t="shared" si="71"/>
        <v>9.58</v>
      </c>
      <c r="X94" s="3">
        <f t="shared" si="59"/>
        <v>6522.545524800012</v>
      </c>
      <c r="Y94" s="3">
        <f t="shared" si="60"/>
        <v>24282.944827890846</v>
      </c>
      <c r="Z94" s="4">
        <f t="shared" si="61"/>
        <v>35.665617137770305</v>
      </c>
      <c r="AA94" s="4">
        <f t="shared" si="62"/>
        <v>9.948268523458395</v>
      </c>
      <c r="AB94" s="29">
        <f t="shared" si="72"/>
        <v>0</v>
      </c>
      <c r="AC94" s="29">
        <f t="shared" si="26"/>
        <v>0</v>
      </c>
      <c r="AD94" s="29">
        <f t="shared" si="28"/>
        <v>0</v>
      </c>
      <c r="AE94" s="30">
        <f t="shared" si="63"/>
        <v>3.3903182026998158</v>
      </c>
      <c r="AF94" s="30">
        <f t="shared" si="64"/>
        <v>3.3903182026998158</v>
      </c>
      <c r="AH94" s="23">
        <f aca="true" t="shared" si="74" ref="AH94:AH103">L94-H94*M84</f>
        <v>5.138457626777576</v>
      </c>
      <c r="AI94" s="23">
        <f t="shared" si="27"/>
        <v>5.058164253645966</v>
      </c>
      <c r="AJ94" s="23">
        <f t="shared" si="73"/>
        <v>30.16101569096547</v>
      </c>
      <c r="AL94" s="4">
        <v>9.58</v>
      </c>
      <c r="AM94" s="50">
        <v>18.824</v>
      </c>
    </row>
    <row r="95" spans="1:39" ht="12.75">
      <c r="A95" s="17">
        <v>95</v>
      </c>
      <c r="B95" s="1">
        <v>0.23487</v>
      </c>
      <c r="C95" s="1">
        <v>0.0008</v>
      </c>
      <c r="D95" s="1">
        <f t="shared" si="49"/>
        <v>0.76433</v>
      </c>
      <c r="E95" s="2">
        <f t="shared" si="65"/>
        <v>10037.807969899697</v>
      </c>
      <c r="F95" s="3">
        <f t="shared" si="66"/>
        <v>382.2131745709823</v>
      </c>
      <c r="G95" s="3">
        <f t="shared" si="50"/>
        <v>1316.7735427530688</v>
      </c>
      <c r="H95" s="4">
        <f t="shared" si="51"/>
        <v>3.4451286097897853</v>
      </c>
      <c r="I95" s="4">
        <f t="shared" si="67"/>
        <v>9.755</v>
      </c>
      <c r="J95" s="3">
        <f t="shared" si="52"/>
        <v>3728.4895179399327</v>
      </c>
      <c r="K95" s="3">
        <f t="shared" si="53"/>
        <v>13287.201309326425</v>
      </c>
      <c r="L95" s="4">
        <f t="shared" si="54"/>
        <v>34.76384958273804</v>
      </c>
      <c r="M95" s="4">
        <f t="shared" si="55"/>
        <v>10.090726216708426</v>
      </c>
      <c r="N95" s="4"/>
      <c r="O95" s="17">
        <v>95</v>
      </c>
      <c r="P95" s="1">
        <v>0.23487</v>
      </c>
      <c r="Q95" s="1">
        <f t="shared" si="68"/>
        <v>0.0008</v>
      </c>
      <c r="R95" s="1">
        <f t="shared" si="56"/>
        <v>0.76433</v>
      </c>
      <c r="S95" s="2">
        <f t="shared" si="69"/>
        <v>13417.082613780585</v>
      </c>
      <c r="T95" s="3">
        <f t="shared" si="70"/>
        <v>510.8870138452603</v>
      </c>
      <c r="U95" s="3">
        <f t="shared" si="57"/>
        <v>1760.0714677683766</v>
      </c>
      <c r="V95" s="4">
        <f t="shared" si="58"/>
        <v>3.4451286097897857</v>
      </c>
      <c r="W95" s="4">
        <f t="shared" si="71"/>
        <v>9.755</v>
      </c>
      <c r="X95" s="3">
        <f t="shared" si="59"/>
        <v>4983.702820060515</v>
      </c>
      <c r="Y95" s="3">
        <f t="shared" si="60"/>
        <v>17760.399303090835</v>
      </c>
      <c r="Z95" s="4">
        <f t="shared" si="61"/>
        <v>34.76384958273804</v>
      </c>
      <c r="AA95" s="4">
        <f t="shared" si="62"/>
        <v>10.090726216708426</v>
      </c>
      <c r="AB95" s="29">
        <f t="shared" si="72"/>
        <v>0</v>
      </c>
      <c r="AC95" s="29">
        <f aca="true" t="shared" si="75" ref="AC95:AC103">(AA95-(M95-M85)*H95/V95)/M85-1</f>
        <v>0</v>
      </c>
      <c r="AD95" s="29">
        <f t="shared" si="28"/>
        <v>0</v>
      </c>
      <c r="AE95" s="30">
        <f t="shared" si="63"/>
        <v>3.217790566984014</v>
      </c>
      <c r="AF95" s="30">
        <f t="shared" si="64"/>
        <v>3.217790566984014</v>
      </c>
      <c r="AH95" s="23">
        <f t="shared" si="74"/>
        <v>4.946571889714914</v>
      </c>
      <c r="AI95" s="23">
        <f aca="true" t="shared" si="76" ref="AI95:AI103">Z95-V95*AA85</f>
        <v>4.882603160303617</v>
      </c>
      <c r="AJ95" s="23">
        <f t="shared" si="73"/>
        <v>29.47417354128278</v>
      </c>
      <c r="AL95" s="4">
        <v>9.755</v>
      </c>
      <c r="AM95" s="50">
        <v>19.033</v>
      </c>
    </row>
    <row r="96" spans="1:39" ht="12.75">
      <c r="A96" s="17">
        <v>96</v>
      </c>
      <c r="B96" s="1">
        <v>0.24325</v>
      </c>
      <c r="C96" s="1">
        <v>0.0008</v>
      </c>
      <c r="D96" s="1">
        <f t="shared" si="49"/>
        <v>0.75595</v>
      </c>
      <c r="E96" s="2">
        <f t="shared" si="65"/>
        <v>7672.197765633435</v>
      </c>
      <c r="F96" s="3">
        <f t="shared" si="66"/>
        <v>282.25796687907143</v>
      </c>
      <c r="G96" s="3">
        <f t="shared" si="50"/>
        <v>934.5603681820866</v>
      </c>
      <c r="H96" s="4">
        <f t="shared" si="51"/>
        <v>3.311015021172043</v>
      </c>
      <c r="I96" s="4">
        <f t="shared" si="67"/>
        <v>9.931</v>
      </c>
      <c r="J96" s="3">
        <f t="shared" si="52"/>
        <v>2803.1038690760583</v>
      </c>
      <c r="K96" s="3">
        <f t="shared" si="53"/>
        <v>9558.711791386491</v>
      </c>
      <c r="L96" s="4">
        <f t="shared" si="54"/>
        <v>33.86516206106507</v>
      </c>
      <c r="M96" s="4">
        <f t="shared" si="55"/>
        <v>10.228030330432443</v>
      </c>
      <c r="N96" s="4"/>
      <c r="O96" s="17">
        <v>96</v>
      </c>
      <c r="P96" s="1">
        <v>0.24325</v>
      </c>
      <c r="Q96" s="1">
        <f t="shared" si="68"/>
        <v>0.0008</v>
      </c>
      <c r="R96" s="1">
        <f t="shared" si="56"/>
        <v>0.75595</v>
      </c>
      <c r="S96" s="2">
        <f t="shared" si="69"/>
        <v>10255.078754190914</v>
      </c>
      <c r="T96" s="3">
        <f t="shared" si="70"/>
        <v>377.28142153850035</v>
      </c>
      <c r="U96" s="3">
        <f t="shared" si="57"/>
        <v>1249.1844539231163</v>
      </c>
      <c r="V96" s="4">
        <f t="shared" si="58"/>
        <v>3.311015021172043</v>
      </c>
      <c r="W96" s="4">
        <f t="shared" si="71"/>
        <v>9.931</v>
      </c>
      <c r="X96" s="3">
        <f t="shared" si="59"/>
        <v>3746.781797298847</v>
      </c>
      <c r="Y96" s="3">
        <f t="shared" si="60"/>
        <v>12776.69648303032</v>
      </c>
      <c r="Z96" s="4">
        <f t="shared" si="61"/>
        <v>33.86516206106507</v>
      </c>
      <c r="AA96" s="4">
        <f t="shared" si="62"/>
        <v>10.228030330432443</v>
      </c>
      <c r="AB96" s="29">
        <f t="shared" si="72"/>
        <v>0</v>
      </c>
      <c r="AC96" s="29">
        <f t="shared" si="75"/>
        <v>0</v>
      </c>
      <c r="AD96" s="29">
        <f t="shared" si="28"/>
        <v>0</v>
      </c>
      <c r="AE96" s="30">
        <f t="shared" si="63"/>
        <v>3.0520637891391185</v>
      </c>
      <c r="AF96" s="30">
        <f t="shared" si="64"/>
        <v>3.0520637891391185</v>
      </c>
      <c r="AH96" s="23">
        <f t="shared" si="74"/>
        <v>4.743069979364726</v>
      </c>
      <c r="AI96" s="23">
        <f t="shared" si="76"/>
        <v>4.693888081728453</v>
      </c>
      <c r="AJ96" s="23">
        <f t="shared" si="73"/>
        <v>28.781405019129583</v>
      </c>
      <c r="AL96" s="4">
        <v>9.931</v>
      </c>
      <c r="AM96" s="50">
        <v>19.242</v>
      </c>
    </row>
    <row r="97" spans="1:39" ht="12.75">
      <c r="A97" s="17">
        <v>97</v>
      </c>
      <c r="B97" s="1">
        <v>0.25129</v>
      </c>
      <c r="C97" s="1">
        <v>0.0008</v>
      </c>
      <c r="D97" s="1">
        <f t="shared" si="49"/>
        <v>0.74791</v>
      </c>
      <c r="E97" s="2">
        <f t="shared" si="65"/>
        <v>5799.7979009305955</v>
      </c>
      <c r="F97" s="3">
        <f t="shared" si="66"/>
        <v>206.15740102631312</v>
      </c>
      <c r="G97" s="3">
        <f t="shared" si="50"/>
        <v>652.3024013030151</v>
      </c>
      <c r="H97" s="4">
        <f t="shared" si="51"/>
        <v>3.1640988781176853</v>
      </c>
      <c r="I97" s="4">
        <f t="shared" si="67"/>
        <v>10.106</v>
      </c>
      <c r="J97" s="3">
        <f t="shared" si="52"/>
        <v>2083.42669477192</v>
      </c>
      <c r="K97" s="3">
        <f t="shared" si="53"/>
        <v>6755.607922310433</v>
      </c>
      <c r="L97" s="4">
        <f t="shared" si="54"/>
        <v>32.76917485707037</v>
      </c>
      <c r="M97" s="4">
        <f t="shared" si="55"/>
        <v>10.356558413422487</v>
      </c>
      <c r="N97" s="4"/>
      <c r="O97" s="17">
        <v>97</v>
      </c>
      <c r="P97" s="1">
        <v>0.25129</v>
      </c>
      <c r="Q97" s="1">
        <f t="shared" si="68"/>
        <v>0.0008</v>
      </c>
      <c r="R97" s="1">
        <f t="shared" si="56"/>
        <v>0.74791</v>
      </c>
      <c r="S97" s="2">
        <f t="shared" si="69"/>
        <v>7752.326784230621</v>
      </c>
      <c r="T97" s="3">
        <f t="shared" si="70"/>
        <v>275.5612469681443</v>
      </c>
      <c r="U97" s="3">
        <f t="shared" si="57"/>
        <v>871.9030323846159</v>
      </c>
      <c r="V97" s="4">
        <f t="shared" si="58"/>
        <v>3.1640988781176858</v>
      </c>
      <c r="W97" s="4">
        <f t="shared" si="71"/>
        <v>10.106</v>
      </c>
      <c r="X97" s="3">
        <f t="shared" si="59"/>
        <v>2784.8219618600665</v>
      </c>
      <c r="Y97" s="3">
        <f t="shared" si="60"/>
        <v>9029.914685731474</v>
      </c>
      <c r="Z97" s="4">
        <f t="shared" si="61"/>
        <v>32.769174857070375</v>
      </c>
      <c r="AA97" s="4">
        <f t="shared" si="62"/>
        <v>10.356558413422489</v>
      </c>
      <c r="AB97" s="29">
        <f t="shared" si="72"/>
        <v>0</v>
      </c>
      <c r="AC97" s="29">
        <f t="shared" si="75"/>
        <v>0</v>
      </c>
      <c r="AD97" s="29">
        <f t="shared" si="28"/>
        <v>0</v>
      </c>
      <c r="AE97" s="30">
        <f t="shared" si="63"/>
        <v>2.8724001177920298</v>
      </c>
      <c r="AF97" s="30">
        <f t="shared" si="64"/>
        <v>2.8724001177920298</v>
      </c>
      <c r="AH97" s="23">
        <f t="shared" si="74"/>
        <v>4.492126468346488</v>
      </c>
      <c r="AI97" s="23">
        <f t="shared" si="76"/>
        <v>4.456319124538773</v>
      </c>
      <c r="AJ97" s="23">
        <f t="shared" si="73"/>
        <v>27.910993951772948</v>
      </c>
      <c r="AL97" s="4">
        <v>10.106</v>
      </c>
      <c r="AM97" s="50">
        <v>19.451</v>
      </c>
    </row>
    <row r="98" spans="1:39" ht="12.75">
      <c r="A98" s="17">
        <v>98</v>
      </c>
      <c r="B98" s="1">
        <v>0.25896</v>
      </c>
      <c r="C98" s="1">
        <v>0.0008</v>
      </c>
      <c r="D98" s="1">
        <f t="shared" si="49"/>
        <v>0.74024</v>
      </c>
      <c r="E98" s="2">
        <f t="shared" si="65"/>
        <v>4337.726848085002</v>
      </c>
      <c r="F98" s="3">
        <f t="shared" si="66"/>
        <v>148.9731225136134</v>
      </c>
      <c r="G98" s="3">
        <f t="shared" si="50"/>
        <v>446.14500027670204</v>
      </c>
      <c r="H98" s="4">
        <f t="shared" si="51"/>
        <v>2.9948019666160426</v>
      </c>
      <c r="I98" s="4">
        <f t="shared" si="67"/>
        <v>10.281</v>
      </c>
      <c r="J98" s="3">
        <f t="shared" si="52"/>
        <v>1531.5926725624593</v>
      </c>
      <c r="K98" s="3">
        <f t="shared" si="53"/>
        <v>4672.181227538514</v>
      </c>
      <c r="L98" s="4">
        <f t="shared" si="54"/>
        <v>31.36257835443815</v>
      </c>
      <c r="M98" s="4">
        <f t="shared" si="55"/>
        <v>10.472337972275374</v>
      </c>
      <c r="N98" s="4"/>
      <c r="O98" s="17">
        <v>98</v>
      </c>
      <c r="P98" s="1">
        <v>0.25896</v>
      </c>
      <c r="Q98" s="1">
        <f t="shared" si="68"/>
        <v>0.0008</v>
      </c>
      <c r="R98" s="1">
        <f t="shared" si="56"/>
        <v>0.74024</v>
      </c>
      <c r="S98" s="2">
        <f t="shared" si="69"/>
        <v>5798.042725193924</v>
      </c>
      <c r="T98" s="3">
        <f t="shared" si="70"/>
        <v>199.12561567144425</v>
      </c>
      <c r="U98" s="3">
        <f t="shared" si="57"/>
        <v>596.3417854164716</v>
      </c>
      <c r="V98" s="4">
        <f t="shared" si="58"/>
        <v>2.994801966616043</v>
      </c>
      <c r="W98" s="4">
        <f t="shared" si="71"/>
        <v>10.281</v>
      </c>
      <c r="X98" s="3">
        <f t="shared" si="59"/>
        <v>2047.2104547181184</v>
      </c>
      <c r="Y98" s="3">
        <f t="shared" si="60"/>
        <v>6245.092723871407</v>
      </c>
      <c r="Z98" s="4">
        <f t="shared" si="61"/>
        <v>31.362578354438146</v>
      </c>
      <c r="AA98" s="4">
        <f t="shared" si="62"/>
        <v>10.47233797227537</v>
      </c>
      <c r="AB98" s="29">
        <f t="shared" si="72"/>
        <v>0</v>
      </c>
      <c r="AC98" s="29">
        <f t="shared" si="75"/>
        <v>0</v>
      </c>
      <c r="AD98" s="29">
        <f t="shared" si="28"/>
        <v>0</v>
      </c>
      <c r="AE98" s="30">
        <f t="shared" si="63"/>
        <v>2.6686502354610324</v>
      </c>
      <c r="AF98" s="30">
        <f t="shared" si="64"/>
        <v>2.6686502354610324</v>
      </c>
      <c r="AH98" s="23">
        <f t="shared" si="74"/>
        <v>4.172438218048274</v>
      </c>
      <c r="AI98" s="23">
        <f t="shared" si="76"/>
        <v>4.148359009354657</v>
      </c>
      <c r="AJ98" s="23">
        <f t="shared" si="73"/>
        <v>26.764337183790346</v>
      </c>
      <c r="AL98" s="4">
        <v>10.281</v>
      </c>
      <c r="AM98" s="50">
        <v>19.659</v>
      </c>
    </row>
    <row r="99" spans="1:39" ht="12.75">
      <c r="A99" s="17">
        <v>99</v>
      </c>
      <c r="B99" s="1">
        <v>0.26621</v>
      </c>
      <c r="C99" s="1">
        <v>0.0008</v>
      </c>
      <c r="D99" s="1">
        <f t="shared" si="49"/>
        <v>0.73299</v>
      </c>
      <c r="E99" s="2">
        <f t="shared" si="65"/>
        <v>3210.9589220264415</v>
      </c>
      <c r="F99" s="3">
        <f t="shared" si="66"/>
        <v>106.54672870480888</v>
      </c>
      <c r="G99" s="3">
        <f t="shared" si="50"/>
        <v>297.1718777630887</v>
      </c>
      <c r="H99" s="4">
        <f t="shared" si="51"/>
        <v>2.789122494660656</v>
      </c>
      <c r="I99" s="4">
        <f t="shared" si="67"/>
        <v>10.456</v>
      </c>
      <c r="J99" s="3">
        <f t="shared" si="52"/>
        <v>1114.0525953374818</v>
      </c>
      <c r="K99" s="3">
        <f t="shared" si="53"/>
        <v>3140.588554976054</v>
      </c>
      <c r="L99" s="4">
        <f t="shared" si="54"/>
        <v>29.476161240737433</v>
      </c>
      <c r="M99" s="4">
        <f t="shared" si="55"/>
        <v>10.568256251622147</v>
      </c>
      <c r="N99" s="4"/>
      <c r="O99" s="17">
        <v>99</v>
      </c>
      <c r="P99" s="1">
        <v>0.26621</v>
      </c>
      <c r="Q99" s="1">
        <f t="shared" si="68"/>
        <v>0.0008</v>
      </c>
      <c r="R99" s="1">
        <f t="shared" si="56"/>
        <v>0.73299</v>
      </c>
      <c r="S99" s="2">
        <f t="shared" si="69"/>
        <v>4291.94314689755</v>
      </c>
      <c r="T99" s="3">
        <f t="shared" si="70"/>
        <v>142.41617946341054</v>
      </c>
      <c r="U99" s="3">
        <f t="shared" si="57"/>
        <v>397.2161697450273</v>
      </c>
      <c r="V99" s="4">
        <f t="shared" si="58"/>
        <v>2.789122494660656</v>
      </c>
      <c r="W99" s="4">
        <f t="shared" si="71"/>
        <v>10.456</v>
      </c>
      <c r="X99" s="3">
        <f t="shared" si="59"/>
        <v>1489.1035724694207</v>
      </c>
      <c r="Y99" s="3">
        <f t="shared" si="60"/>
        <v>4197.882269153288</v>
      </c>
      <c r="Z99" s="4">
        <f t="shared" si="61"/>
        <v>29.47616124073743</v>
      </c>
      <c r="AA99" s="4">
        <f t="shared" si="62"/>
        <v>10.568256251622145</v>
      </c>
      <c r="AB99" s="29">
        <f t="shared" si="72"/>
        <v>0</v>
      </c>
      <c r="AC99" s="29">
        <f t="shared" si="75"/>
        <v>0</v>
      </c>
      <c r="AD99" s="29">
        <f t="shared" si="28"/>
        <v>0</v>
      </c>
      <c r="AE99" s="30">
        <f t="shared" si="63"/>
        <v>2.4264955136848654</v>
      </c>
      <c r="AF99" s="30">
        <f t="shared" si="64"/>
        <v>2.4264955136848654</v>
      </c>
      <c r="AH99" s="23">
        <f t="shared" si="74"/>
        <v>3.7538475479470215</v>
      </c>
      <c r="AI99" s="23">
        <f t="shared" si="76"/>
        <v>3.7394875156225353</v>
      </c>
      <c r="AJ99" s="23">
        <f t="shared" si="73"/>
        <v>25.193721858136083</v>
      </c>
      <c r="AL99" s="4">
        <v>10.456</v>
      </c>
      <c r="AM99" s="50">
        <v>19.868</v>
      </c>
    </row>
    <row r="100" spans="1:39" ht="12.75">
      <c r="A100" s="17">
        <v>100</v>
      </c>
      <c r="B100" s="1">
        <v>0.27302</v>
      </c>
      <c r="C100" s="1">
        <v>0.0008</v>
      </c>
      <c r="D100" s="1">
        <f t="shared" si="49"/>
        <v>0.72618</v>
      </c>
      <c r="E100" s="2">
        <f t="shared" si="65"/>
        <v>2353.6007802561617</v>
      </c>
      <c r="F100" s="3">
        <f t="shared" si="66"/>
        <v>75.45670209984335</v>
      </c>
      <c r="G100" s="3">
        <f t="shared" si="50"/>
        <v>190.62514905827976</v>
      </c>
      <c r="H100" s="4">
        <f t="shared" si="51"/>
        <v>2.5262851907580983</v>
      </c>
      <c r="I100" s="4">
        <f t="shared" si="67"/>
        <v>10.631</v>
      </c>
      <c r="J100" s="3">
        <f t="shared" si="52"/>
        <v>802.1802000234347</v>
      </c>
      <c r="K100" s="3">
        <f t="shared" si="53"/>
        <v>2026.5359596385722</v>
      </c>
      <c r="L100" s="4">
        <f t="shared" si="54"/>
        <v>26.856937862949344</v>
      </c>
      <c r="M100" s="4">
        <f t="shared" si="55"/>
        <v>10.631</v>
      </c>
      <c r="N100" s="4"/>
      <c r="O100" s="17">
        <v>100</v>
      </c>
      <c r="P100" s="1">
        <v>0.27302</v>
      </c>
      <c r="Q100" s="1">
        <f t="shared" si="68"/>
        <v>0.0008</v>
      </c>
      <c r="R100" s="1">
        <f t="shared" si="56"/>
        <v>0.72618</v>
      </c>
      <c r="S100" s="2">
        <f t="shared" si="69"/>
        <v>3145.9514072444354</v>
      </c>
      <c r="T100" s="3">
        <f t="shared" si="70"/>
        <v>100.85955109650754</v>
      </c>
      <c r="U100" s="3">
        <f t="shared" si="57"/>
        <v>254.79999028161672</v>
      </c>
      <c r="V100" s="4">
        <f t="shared" si="58"/>
        <v>2.5262851907580983</v>
      </c>
      <c r="W100" s="4">
        <f t="shared" si="71"/>
        <v>10.631</v>
      </c>
      <c r="X100" s="3">
        <f t="shared" si="59"/>
        <v>1072.2378877069718</v>
      </c>
      <c r="Y100" s="3">
        <f t="shared" si="60"/>
        <v>2708.7786966838676</v>
      </c>
      <c r="Z100" s="4">
        <f t="shared" si="61"/>
        <v>26.856937862949344</v>
      </c>
      <c r="AA100" s="4">
        <f t="shared" si="62"/>
        <v>10.631</v>
      </c>
      <c r="AB100" s="29">
        <f t="shared" si="72"/>
        <v>0</v>
      </c>
      <c r="AC100" s="29">
        <f t="shared" si="75"/>
        <v>0</v>
      </c>
      <c r="AD100" s="29">
        <f t="shared" si="28"/>
        <v>0</v>
      </c>
      <c r="AE100" s="30">
        <f t="shared" si="63"/>
        <v>2.125404425905048</v>
      </c>
      <c r="AF100" s="30">
        <f t="shared" si="64"/>
        <v>2.125404425905048</v>
      </c>
      <c r="AH100" s="23">
        <f t="shared" si="74"/>
        <v>3.194181798565534</v>
      </c>
      <c r="AI100" s="23">
        <f t="shared" si="76"/>
        <v>3.1871264278359845</v>
      </c>
      <c r="AJ100" s="23">
        <f t="shared" si="73"/>
        <v>22.978060827861896</v>
      </c>
      <c r="AL100" s="4">
        <v>10.631</v>
      </c>
      <c r="AM100" s="50">
        <v>20.076</v>
      </c>
    </row>
    <row r="101" spans="1:39" ht="12.75">
      <c r="A101" s="17">
        <v>101</v>
      </c>
      <c r="B101" s="1">
        <v>0.27934</v>
      </c>
      <c r="C101" s="1">
        <v>0.0008</v>
      </c>
      <c r="D101" s="1">
        <f t="shared" si="49"/>
        <v>0.7198599999999999</v>
      </c>
      <c r="E101" s="2">
        <f t="shared" si="65"/>
        <v>1709.1378146064196</v>
      </c>
      <c r="F101" s="3">
        <f t="shared" si="66"/>
        <v>52.94217191387851</v>
      </c>
      <c r="G101" s="3">
        <f t="shared" si="50"/>
        <v>115.16844695843639</v>
      </c>
      <c r="H101" s="4">
        <f t="shared" si="51"/>
        <v>2.175363095148078</v>
      </c>
      <c r="I101" s="4">
        <f t="shared" si="67"/>
        <v>10.631</v>
      </c>
      <c r="J101" s="3">
        <f t="shared" si="52"/>
        <v>562.8282296164425</v>
      </c>
      <c r="K101" s="3">
        <f t="shared" si="53"/>
        <v>1224.3557596151375</v>
      </c>
      <c r="L101" s="4">
        <f t="shared" si="54"/>
        <v>23.12628506451922</v>
      </c>
      <c r="M101" s="4">
        <f t="shared" si="55"/>
        <v>10.631000000000002</v>
      </c>
      <c r="N101" s="4"/>
      <c r="O101" s="17">
        <v>101</v>
      </c>
      <c r="P101" s="1">
        <v>0.27934</v>
      </c>
      <c r="Q101" s="1">
        <f t="shared" si="68"/>
        <v>0.0008</v>
      </c>
      <c r="R101" s="1">
        <f t="shared" si="56"/>
        <v>0.7198599999999999</v>
      </c>
      <c r="S101" s="2">
        <f t="shared" si="69"/>
        <v>2284.5269929127644</v>
      </c>
      <c r="T101" s="3">
        <f t="shared" si="70"/>
        <v>70.76539982150905</v>
      </c>
      <c r="U101" s="3">
        <f t="shared" si="57"/>
        <v>153.94043918510917</v>
      </c>
      <c r="V101" s="4">
        <f t="shared" si="58"/>
        <v>2.175363095148078</v>
      </c>
      <c r="W101" s="4">
        <f t="shared" si="71"/>
        <v>10.631</v>
      </c>
      <c r="X101" s="3">
        <f t="shared" si="59"/>
        <v>752.3069655024627</v>
      </c>
      <c r="Y101" s="3">
        <f t="shared" si="60"/>
        <v>1636.5408089768957</v>
      </c>
      <c r="Z101" s="4">
        <f t="shared" si="61"/>
        <v>23.12628506451922</v>
      </c>
      <c r="AA101" s="4">
        <f t="shared" si="62"/>
        <v>10.631000000000002</v>
      </c>
      <c r="AB101" s="29">
        <f t="shared" si="72"/>
        <v>0</v>
      </c>
      <c r="AC101" s="29">
        <f t="shared" si="75"/>
        <v>0</v>
      </c>
      <c r="AD101" s="29">
        <f t="shared" si="28"/>
        <v>0</v>
      </c>
      <c r="AE101" s="30">
        <f t="shared" si="63"/>
        <v>1.7358310076000003</v>
      </c>
      <c r="AF101" s="30">
        <f t="shared" si="64"/>
        <v>1.7358310076000003</v>
      </c>
      <c r="AH101" s="23">
        <f t="shared" si="74"/>
        <v>2.4345676794807503</v>
      </c>
      <c r="AI101" s="23">
        <f t="shared" si="76"/>
        <v>2.4321321115577916</v>
      </c>
      <c r="AJ101" s="23">
        <f t="shared" si="73"/>
        <v>19.78621642000702</v>
      </c>
      <c r="AL101" s="4">
        <v>10.631</v>
      </c>
      <c r="AM101" s="50">
        <v>20.076</v>
      </c>
    </row>
    <row r="102" spans="1:39" ht="12.75">
      <c r="A102" s="17">
        <v>102</v>
      </c>
      <c r="B102" s="1">
        <v>0.28514</v>
      </c>
      <c r="C102" s="1">
        <v>0.0008</v>
      </c>
      <c r="D102" s="1">
        <f t="shared" si="49"/>
        <v>0.7140599999999999</v>
      </c>
      <c r="E102" s="2">
        <f t="shared" si="65"/>
        <v>1230.3399472225772</v>
      </c>
      <c r="F102" s="3">
        <f t="shared" si="66"/>
        <v>36.822175723598626</v>
      </c>
      <c r="G102" s="3">
        <f t="shared" si="50"/>
        <v>62.22627504455789</v>
      </c>
      <c r="H102" s="4">
        <f t="shared" si="51"/>
        <v>1.689913043478261</v>
      </c>
      <c r="I102" s="4">
        <f t="shared" si="67"/>
        <v>10.631</v>
      </c>
      <c r="J102" s="3">
        <f t="shared" si="52"/>
        <v>391.456550117577</v>
      </c>
      <c r="K102" s="3">
        <f t="shared" si="53"/>
        <v>661.527529998695</v>
      </c>
      <c r="L102" s="4">
        <f t="shared" si="54"/>
        <v>17.965465565217393</v>
      </c>
      <c r="M102" s="4">
        <f t="shared" si="55"/>
        <v>10.631</v>
      </c>
      <c r="N102" s="4"/>
      <c r="O102" s="17">
        <v>102</v>
      </c>
      <c r="P102" s="1">
        <v>0.28514</v>
      </c>
      <c r="Q102" s="1">
        <f t="shared" si="68"/>
        <v>0.0008</v>
      </c>
      <c r="R102" s="1">
        <f t="shared" si="56"/>
        <v>0.7140599999999999</v>
      </c>
      <c r="S102" s="2">
        <f t="shared" si="69"/>
        <v>1644.5396011181824</v>
      </c>
      <c r="T102" s="3">
        <f t="shared" si="70"/>
        <v>49.218532092281635</v>
      </c>
      <c r="U102" s="3">
        <f t="shared" si="57"/>
        <v>83.17503936360012</v>
      </c>
      <c r="V102" s="4">
        <f t="shared" si="58"/>
        <v>1.689913043478261</v>
      </c>
      <c r="W102" s="4">
        <f t="shared" si="71"/>
        <v>10.631</v>
      </c>
      <c r="X102" s="3">
        <f t="shared" si="59"/>
        <v>523.2422146730461</v>
      </c>
      <c r="Y102" s="3">
        <f t="shared" si="60"/>
        <v>884.2338434744329</v>
      </c>
      <c r="Z102" s="4">
        <f t="shared" si="61"/>
        <v>17.965465565217393</v>
      </c>
      <c r="AA102" s="4">
        <f t="shared" si="62"/>
        <v>10.631</v>
      </c>
      <c r="AB102" s="29">
        <f t="shared" si="72"/>
        <v>0</v>
      </c>
      <c r="AC102" s="29">
        <f t="shared" si="75"/>
        <v>0</v>
      </c>
      <c r="AD102" s="29">
        <f t="shared" si="28"/>
        <v>0</v>
      </c>
      <c r="AE102" s="30">
        <f t="shared" si="63"/>
        <v>1.2148600000000003</v>
      </c>
      <c r="AF102" s="30">
        <f t="shared" si="64"/>
        <v>1.2148600000000003</v>
      </c>
      <c r="AH102" s="23">
        <f t="shared" si="74"/>
        <v>1.6448825042024744</v>
      </c>
      <c r="AI102" s="23">
        <f t="shared" si="76"/>
        <v>1.6445148909803216</v>
      </c>
      <c r="AJ102" s="23">
        <f t="shared" si="73"/>
        <v>15.3707605336467</v>
      </c>
      <c r="AL102" s="4">
        <v>10.631</v>
      </c>
      <c r="AM102" s="50">
        <v>20.076</v>
      </c>
    </row>
    <row r="103" spans="1:39" ht="12.75">
      <c r="A103" s="17">
        <v>103</v>
      </c>
      <c r="B103" s="1">
        <v>0.28514</v>
      </c>
      <c r="C103" s="1">
        <v>0.0008</v>
      </c>
      <c r="D103" s="1">
        <f t="shared" si="49"/>
        <v>0.7140599999999999</v>
      </c>
      <c r="E103" s="2">
        <f t="shared" si="65"/>
        <v>878.5365427137533</v>
      </c>
      <c r="F103" s="3">
        <f t="shared" si="66"/>
        <v>25.40409932095926</v>
      </c>
      <c r="G103" s="3">
        <f t="shared" si="50"/>
        <v>25.40409932095926</v>
      </c>
      <c r="H103" s="4">
        <f t="shared" si="51"/>
        <v>1</v>
      </c>
      <c r="I103" s="4">
        <f t="shared" si="67"/>
        <v>10.631</v>
      </c>
      <c r="J103" s="3">
        <f t="shared" si="52"/>
        <v>270.0709798811179</v>
      </c>
      <c r="K103" s="3">
        <f t="shared" si="53"/>
        <v>270.0709798811179</v>
      </c>
      <c r="L103" s="4">
        <f t="shared" si="54"/>
        <v>10.631</v>
      </c>
      <c r="M103" s="4">
        <f t="shared" si="55"/>
        <v>10.631</v>
      </c>
      <c r="N103" s="4"/>
      <c r="O103" s="17">
        <v>103</v>
      </c>
      <c r="P103" s="1">
        <v>0.28514</v>
      </c>
      <c r="Q103" s="1">
        <f t="shared" si="68"/>
        <v>0.0008</v>
      </c>
      <c r="R103" s="1">
        <f t="shared" si="56"/>
        <v>0.7140599999999999</v>
      </c>
      <c r="S103" s="2">
        <f t="shared" si="69"/>
        <v>1174.299947574449</v>
      </c>
      <c r="T103" s="3">
        <f t="shared" si="70"/>
        <v>33.95650727131848</v>
      </c>
      <c r="U103" s="3">
        <f t="shared" si="57"/>
        <v>33.95650727131848</v>
      </c>
      <c r="V103" s="4">
        <f t="shared" si="58"/>
        <v>1</v>
      </c>
      <c r="W103" s="4">
        <f t="shared" si="71"/>
        <v>10.631</v>
      </c>
      <c r="X103" s="3">
        <f t="shared" si="59"/>
        <v>360.99162880138675</v>
      </c>
      <c r="Y103" s="3">
        <f t="shared" si="60"/>
        <v>360.99162880138675</v>
      </c>
      <c r="Z103" s="4">
        <f t="shared" si="61"/>
        <v>10.631</v>
      </c>
      <c r="AA103" s="4">
        <f t="shared" si="62"/>
        <v>10.631</v>
      </c>
      <c r="AB103" s="29">
        <f t="shared" si="72"/>
        <v>0</v>
      </c>
      <c r="AC103" s="29">
        <f t="shared" si="75"/>
        <v>0</v>
      </c>
      <c r="AD103" s="29">
        <f t="shared" si="28"/>
        <v>0</v>
      </c>
      <c r="AE103" s="20">
        <v>0.5</v>
      </c>
      <c r="AF103" s="20">
        <v>0.5</v>
      </c>
      <c r="AH103" s="23">
        <f t="shared" si="74"/>
        <v>0.8276353582693616</v>
      </c>
      <c r="AI103" s="23">
        <f t="shared" si="76"/>
        <v>0.8276353582693616</v>
      </c>
      <c r="AJ103" s="23">
        <f t="shared" si="73"/>
        <v>9.095592576769427</v>
      </c>
      <c r="AL103" s="4">
        <v>10.631</v>
      </c>
      <c r="AM103" s="50">
        <v>20.076</v>
      </c>
    </row>
    <row r="104" spans="1:38" ht="12.7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L104" s="21"/>
    </row>
    <row r="105" spans="1:38" ht="12.7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L105" s="21"/>
    </row>
    <row r="106" spans="1:38" ht="12.7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L106" s="21"/>
    </row>
    <row r="107" spans="1:38" ht="12.7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L107" s="21"/>
    </row>
    <row r="108" spans="1:38" ht="12.7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L108" s="21"/>
    </row>
    <row r="109" spans="1:38" ht="12.7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L109" s="21"/>
    </row>
    <row r="110" spans="1:38" ht="12.7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L110" s="21"/>
    </row>
    <row r="111" spans="1:38" ht="12.7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L111" s="21"/>
    </row>
    <row r="112" spans="1:38" ht="12.7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L112" s="21"/>
    </row>
    <row r="113" s="21" customFormat="1" ht="12.75">
      <c r="AM113" s="50"/>
    </row>
    <row r="114" s="21" customFormat="1" ht="12.75">
      <c r="AM114" s="50"/>
    </row>
    <row r="115" s="21" customFormat="1" ht="12.75">
      <c r="AM115" s="50"/>
    </row>
    <row r="116" s="21" customFormat="1" ht="12.75">
      <c r="AM116" s="50"/>
    </row>
    <row r="117" s="21" customFormat="1" ht="12.75">
      <c r="AM117" s="50"/>
    </row>
    <row r="118" s="21" customFormat="1" ht="12.75">
      <c r="AM118" s="50"/>
    </row>
    <row r="119" s="21" customFormat="1" ht="12.75">
      <c r="AM119" s="50"/>
    </row>
    <row r="120" s="21" customFormat="1" ht="12.75">
      <c r="AM120" s="50"/>
    </row>
    <row r="121" s="21" customFormat="1" ht="12.75">
      <c r="AM121" s="50"/>
    </row>
    <row r="122" s="21" customFormat="1" ht="12.75">
      <c r="AM122" s="50"/>
    </row>
    <row r="123" s="21" customFormat="1" ht="12.75">
      <c r="AM123" s="50"/>
    </row>
    <row r="124" s="21" customFormat="1" ht="12.75">
      <c r="AM124" s="50"/>
    </row>
    <row r="125" s="21" customFormat="1" ht="12.75">
      <c r="AM125" s="50"/>
    </row>
    <row r="126" s="21" customFormat="1" ht="12.75">
      <c r="AM126" s="50"/>
    </row>
    <row r="127" s="21" customFormat="1" ht="12.75">
      <c r="AM127" s="50"/>
    </row>
    <row r="128" s="21" customFormat="1" ht="12.75">
      <c r="AM128" s="50"/>
    </row>
    <row r="129" s="21" customFormat="1" ht="12.75">
      <c r="AM129" s="50"/>
    </row>
    <row r="130" s="21" customFormat="1" ht="12.75">
      <c r="AM130" s="50"/>
    </row>
    <row r="131" s="21" customFormat="1" ht="12.75">
      <c r="AM131" s="50"/>
    </row>
    <row r="132" s="21" customFormat="1" ht="12.75">
      <c r="AM132" s="50"/>
    </row>
    <row r="133" s="21" customFormat="1" ht="12.75">
      <c r="AM133" s="50"/>
    </row>
    <row r="134" s="21" customFormat="1" ht="12.75">
      <c r="AM134" s="50"/>
    </row>
    <row r="135" s="21" customFormat="1" ht="12.75">
      <c r="AM135" s="50"/>
    </row>
    <row r="136" s="21" customFormat="1" ht="12.75">
      <c r="AM136" s="50"/>
    </row>
    <row r="137" s="21" customFormat="1" ht="12.75">
      <c r="AM137" s="50"/>
    </row>
    <row r="138" s="21" customFormat="1" ht="12.75">
      <c r="AM138" s="50"/>
    </row>
    <row r="139" s="21" customFormat="1" ht="12.75">
      <c r="AM139" s="50"/>
    </row>
    <row r="140" s="21" customFormat="1" ht="12.75">
      <c r="AM140" s="50"/>
    </row>
    <row r="141" s="21" customFormat="1" ht="12.75">
      <c r="AM141" s="50"/>
    </row>
    <row r="142" s="21" customFormat="1" ht="12.75">
      <c r="AM142" s="50"/>
    </row>
    <row r="143" s="21" customFormat="1" ht="12.75">
      <c r="AM143" s="50"/>
    </row>
    <row r="144" s="21" customFormat="1" ht="12.75">
      <c r="AM144" s="50"/>
    </row>
    <row r="145" s="21" customFormat="1" ht="12.75">
      <c r="AM145" s="50"/>
    </row>
    <row r="146" s="21" customFormat="1" ht="12.75">
      <c r="AM146" s="50"/>
    </row>
    <row r="147" s="21" customFormat="1" ht="12.75">
      <c r="AM147" s="50"/>
    </row>
    <row r="148" s="21" customFormat="1" ht="12.75">
      <c r="AM148" s="50"/>
    </row>
    <row r="149" s="21" customFormat="1" ht="12.75">
      <c r="AM149" s="50"/>
    </row>
    <row r="150" s="21" customFormat="1" ht="12.75">
      <c r="AM150" s="50"/>
    </row>
    <row r="151" s="21" customFormat="1" ht="12.75">
      <c r="AM151" s="50"/>
    </row>
    <row r="152" s="21" customFormat="1" ht="12.75">
      <c r="AM152" s="50"/>
    </row>
    <row r="153" s="21" customFormat="1" ht="12.75">
      <c r="AM153" s="50"/>
    </row>
    <row r="154" s="21" customFormat="1" ht="12.75">
      <c r="AM154" s="50"/>
    </row>
    <row r="155" s="21" customFormat="1" ht="12.75">
      <c r="AM155" s="50"/>
    </row>
    <row r="156" s="21" customFormat="1" ht="12.75">
      <c r="AM156" s="50"/>
    </row>
    <row r="157" s="21" customFormat="1" ht="12.75">
      <c r="AM157" s="50"/>
    </row>
    <row r="158" s="21" customFormat="1" ht="12.75">
      <c r="AM158" s="50"/>
    </row>
    <row r="159" s="21" customFormat="1" ht="12.75">
      <c r="AM159" s="50"/>
    </row>
    <row r="160" s="21" customFormat="1" ht="12.75">
      <c r="AM160" s="50"/>
    </row>
    <row r="161" s="21" customFormat="1" ht="12.75">
      <c r="AM161" s="50"/>
    </row>
    <row r="162" s="21" customFormat="1" ht="12.75">
      <c r="AM162" s="50"/>
    </row>
    <row r="163" s="21" customFormat="1" ht="12.75">
      <c r="AM163" s="50"/>
    </row>
    <row r="164" s="21" customFormat="1" ht="12.75">
      <c r="AM164" s="50"/>
    </row>
    <row r="165" s="21" customFormat="1" ht="12.75">
      <c r="AM165" s="50"/>
    </row>
    <row r="166" s="21" customFormat="1" ht="12.75">
      <c r="AM166" s="50"/>
    </row>
    <row r="167" s="21" customFormat="1" ht="12.75">
      <c r="AM167" s="50"/>
    </row>
    <row r="168" s="21" customFormat="1" ht="12.75">
      <c r="AM168" s="50"/>
    </row>
    <row r="169" s="21" customFormat="1" ht="12.75">
      <c r="AM169" s="50"/>
    </row>
    <row r="170" s="21" customFormat="1" ht="12.75">
      <c r="AM170" s="50"/>
    </row>
    <row r="171" s="21" customFormat="1" ht="12.75">
      <c r="AM171" s="50"/>
    </row>
    <row r="172" s="21" customFormat="1" ht="12.75">
      <c r="AM172" s="50"/>
    </row>
    <row r="173" s="21" customFormat="1" ht="12.75">
      <c r="AM173" s="50"/>
    </row>
    <row r="174" s="21" customFormat="1" ht="12.75">
      <c r="AM174" s="50"/>
    </row>
    <row r="175" s="21" customFormat="1" ht="12.75">
      <c r="AM175" s="50"/>
    </row>
    <row r="176" s="21" customFormat="1" ht="12.75">
      <c r="AM176" s="50"/>
    </row>
    <row r="177" s="21" customFormat="1" ht="12.75">
      <c r="AM177" s="50"/>
    </row>
    <row r="178" s="21" customFormat="1" ht="12.75">
      <c r="AM178" s="50"/>
    </row>
    <row r="179" s="21" customFormat="1" ht="12.75">
      <c r="AM179" s="50"/>
    </row>
    <row r="180" s="21" customFormat="1" ht="12.75">
      <c r="AM180" s="50"/>
    </row>
    <row r="181" s="21" customFormat="1" ht="12.75">
      <c r="AM181" s="50"/>
    </row>
    <row r="182" s="21" customFormat="1" ht="12.75">
      <c r="AM182" s="50"/>
    </row>
    <row r="183" s="21" customFormat="1" ht="12.75">
      <c r="AM183" s="50"/>
    </row>
    <row r="184" s="21" customFormat="1" ht="12.75">
      <c r="AM184" s="50"/>
    </row>
    <row r="185" s="21" customFormat="1" ht="12.75">
      <c r="AM185" s="50"/>
    </row>
    <row r="186" s="21" customFormat="1" ht="12.75">
      <c r="AM186" s="50"/>
    </row>
    <row r="187" s="21" customFormat="1" ht="12.75">
      <c r="AM187" s="50"/>
    </row>
    <row r="188" s="21" customFormat="1" ht="12.75">
      <c r="AM188" s="50"/>
    </row>
    <row r="189" s="21" customFormat="1" ht="12.75">
      <c r="AM189" s="50"/>
    </row>
    <row r="190" s="21" customFormat="1" ht="12.75">
      <c r="AM190" s="50"/>
    </row>
    <row r="191" s="21" customFormat="1" ht="12.75">
      <c r="AM191" s="50"/>
    </row>
    <row r="192" s="21" customFormat="1" ht="12.75">
      <c r="AM192" s="50"/>
    </row>
    <row r="193" s="21" customFormat="1" ht="12.75">
      <c r="AM193" s="50"/>
    </row>
    <row r="194" s="21" customFormat="1" ht="12.75">
      <c r="AM194" s="50"/>
    </row>
    <row r="195" s="21" customFormat="1" ht="12.75">
      <c r="AM195" s="50"/>
    </row>
    <row r="196" s="21" customFormat="1" ht="12.75">
      <c r="AM196" s="50"/>
    </row>
    <row r="197" s="21" customFormat="1" ht="12.75">
      <c r="AM197" s="50"/>
    </row>
    <row r="198" s="21" customFormat="1" ht="12.75">
      <c r="AM198" s="50"/>
    </row>
    <row r="199" s="21" customFormat="1" ht="12.75">
      <c r="AM199" s="50"/>
    </row>
    <row r="200" s="21" customFormat="1" ht="12.75">
      <c r="AM200" s="50"/>
    </row>
    <row r="201" s="21" customFormat="1" ht="12.75">
      <c r="AM201" s="50"/>
    </row>
    <row r="202" s="21" customFormat="1" ht="12.75">
      <c r="AM202" s="50"/>
    </row>
    <row r="203" s="21" customFormat="1" ht="12.75">
      <c r="AM203" s="50"/>
    </row>
    <row r="204" s="21" customFormat="1" ht="12.75">
      <c r="AM204" s="50"/>
    </row>
    <row r="205" s="21" customFormat="1" ht="12.75">
      <c r="AM205" s="50"/>
    </row>
    <row r="206" s="21" customFormat="1" ht="12.75">
      <c r="AM206" s="50"/>
    </row>
    <row r="207" s="21" customFormat="1" ht="12.75">
      <c r="AM207" s="50"/>
    </row>
    <row r="208" s="21" customFormat="1" ht="12.75">
      <c r="AM208" s="50"/>
    </row>
    <row r="209" s="21" customFormat="1" ht="12.75">
      <c r="AM209" s="50"/>
    </row>
    <row r="210" s="21" customFormat="1" ht="12.75">
      <c r="AM210" s="50"/>
    </row>
    <row r="211" s="21" customFormat="1" ht="12.75">
      <c r="AM211" s="50"/>
    </row>
    <row r="212" s="21" customFormat="1" ht="12.75">
      <c r="AM212" s="50"/>
    </row>
    <row r="213" s="21" customFormat="1" ht="12.75">
      <c r="AM213" s="50"/>
    </row>
    <row r="214" s="21" customFormat="1" ht="12.75">
      <c r="AM214" s="50"/>
    </row>
    <row r="215" s="21" customFormat="1" ht="12.75">
      <c r="AM215" s="50"/>
    </row>
    <row r="216" s="21" customFormat="1" ht="12.75">
      <c r="AM216" s="50"/>
    </row>
    <row r="217" s="21" customFormat="1" ht="12.75">
      <c r="AM217" s="50"/>
    </row>
    <row r="218" s="21" customFormat="1" ht="12.75">
      <c r="AM218" s="50"/>
    </row>
    <row r="219" s="21" customFormat="1" ht="12.75">
      <c r="AM219" s="50"/>
    </row>
    <row r="220" s="21" customFormat="1" ht="12.75">
      <c r="AM220" s="50"/>
    </row>
    <row r="221" s="21" customFormat="1" ht="12.75">
      <c r="AM221" s="50"/>
    </row>
    <row r="222" s="21" customFormat="1" ht="12.75">
      <c r="AM222" s="50"/>
    </row>
    <row r="223" s="21" customFormat="1" ht="12.75">
      <c r="AM223" s="50"/>
    </row>
    <row r="224" s="21" customFormat="1" ht="12.75">
      <c r="AM224" s="50"/>
    </row>
    <row r="225" s="21" customFormat="1" ht="12.75">
      <c r="AM225" s="50"/>
    </row>
    <row r="226" s="21" customFormat="1" ht="12.75">
      <c r="AM226" s="50"/>
    </row>
    <row r="227" s="21" customFormat="1" ht="12.75">
      <c r="AM227" s="50"/>
    </row>
    <row r="228" s="21" customFormat="1" ht="12.75">
      <c r="AM228" s="50"/>
    </row>
    <row r="229" s="21" customFormat="1" ht="12.75">
      <c r="AM229" s="50"/>
    </row>
    <row r="230" s="21" customFormat="1" ht="12.75">
      <c r="AM230" s="50"/>
    </row>
    <row r="231" s="21" customFormat="1" ht="12.75">
      <c r="AM231" s="50"/>
    </row>
    <row r="232" s="21" customFormat="1" ht="12.75">
      <c r="AM232" s="50"/>
    </row>
    <row r="233" s="21" customFormat="1" ht="12.75">
      <c r="AM233" s="50"/>
    </row>
    <row r="234" s="21" customFormat="1" ht="12.75">
      <c r="AM234" s="50"/>
    </row>
    <row r="235" s="21" customFormat="1" ht="12.75">
      <c r="AM235" s="50"/>
    </row>
    <row r="236" s="21" customFormat="1" ht="12.75">
      <c r="AM236" s="50"/>
    </row>
    <row r="237" s="21" customFormat="1" ht="12.75">
      <c r="AM237" s="50"/>
    </row>
    <row r="238" s="21" customFormat="1" ht="12.75">
      <c r="AM238" s="50"/>
    </row>
    <row r="239" s="21" customFormat="1" ht="12.75">
      <c r="AM239" s="50"/>
    </row>
    <row r="240" s="21" customFormat="1" ht="12.75">
      <c r="AM240" s="50"/>
    </row>
    <row r="241" s="21" customFormat="1" ht="12.75">
      <c r="AM241" s="50"/>
    </row>
    <row r="242" s="21" customFormat="1" ht="12.75">
      <c r="AM242" s="50"/>
    </row>
    <row r="243" s="21" customFormat="1" ht="12.75">
      <c r="AM243" s="50"/>
    </row>
    <row r="244" s="21" customFormat="1" ht="12.75">
      <c r="AM244" s="50"/>
    </row>
    <row r="245" s="21" customFormat="1" ht="12.75">
      <c r="AM245" s="50"/>
    </row>
    <row r="246" s="21" customFormat="1" ht="12.75">
      <c r="AM246" s="50"/>
    </row>
    <row r="247" s="21" customFormat="1" ht="12.75">
      <c r="AM247" s="50"/>
    </row>
    <row r="248" s="21" customFormat="1" ht="12.75">
      <c r="AM248" s="50"/>
    </row>
    <row r="249" s="21" customFormat="1" ht="12.75">
      <c r="AM249" s="50"/>
    </row>
    <row r="250" s="21" customFormat="1" ht="12.75">
      <c r="AM250" s="50"/>
    </row>
    <row r="251" s="21" customFormat="1" ht="12.75">
      <c r="AM251" s="50"/>
    </row>
    <row r="252" s="21" customFormat="1" ht="12.75">
      <c r="AM252" s="50"/>
    </row>
    <row r="253" s="21" customFormat="1" ht="12.75">
      <c r="AM253" s="50"/>
    </row>
    <row r="254" s="21" customFormat="1" ht="12.75">
      <c r="AM254" s="50"/>
    </row>
    <row r="255" s="21" customFormat="1" ht="12.75">
      <c r="AM255" s="50"/>
    </row>
    <row r="256" s="21" customFormat="1" ht="12.75">
      <c r="AM256" s="50"/>
    </row>
    <row r="257" s="21" customFormat="1" ht="12.75">
      <c r="AM257" s="50"/>
    </row>
    <row r="258" s="21" customFormat="1" ht="12.75">
      <c r="AM258" s="50"/>
    </row>
    <row r="259" s="21" customFormat="1" ht="12.75">
      <c r="AM259" s="50"/>
    </row>
    <row r="260" s="21" customFormat="1" ht="12.75">
      <c r="AM260" s="50"/>
    </row>
    <row r="261" s="21" customFormat="1" ht="12.75">
      <c r="AM261" s="50"/>
    </row>
    <row r="262" s="21" customFormat="1" ht="12.75">
      <c r="AM262" s="50"/>
    </row>
    <row r="263" s="21" customFormat="1" ht="12.75">
      <c r="AM263" s="50"/>
    </row>
    <row r="264" s="21" customFormat="1" ht="12.75">
      <c r="AM264" s="50"/>
    </row>
    <row r="265" s="21" customFormat="1" ht="12.75">
      <c r="AM265" s="50"/>
    </row>
    <row r="266" s="21" customFormat="1" ht="12.75">
      <c r="AM266" s="50"/>
    </row>
    <row r="267" s="21" customFormat="1" ht="12.75">
      <c r="AM267" s="50"/>
    </row>
    <row r="268" s="21" customFormat="1" ht="12.75">
      <c r="AM268" s="50"/>
    </row>
    <row r="269" s="21" customFormat="1" ht="12.75">
      <c r="AM269" s="50"/>
    </row>
    <row r="270" s="21" customFormat="1" ht="12.75">
      <c r="AM270" s="50"/>
    </row>
    <row r="271" s="21" customFormat="1" ht="12.75">
      <c r="AM271" s="50"/>
    </row>
    <row r="272" s="21" customFormat="1" ht="12.75">
      <c r="AM272" s="50"/>
    </row>
    <row r="273" s="21" customFormat="1" ht="12.75">
      <c r="AM273" s="50"/>
    </row>
    <row r="274" s="21" customFormat="1" ht="12.75">
      <c r="AM274" s="50"/>
    </row>
    <row r="275" s="21" customFormat="1" ht="12.75">
      <c r="AM275" s="50"/>
    </row>
    <row r="276" s="21" customFormat="1" ht="12.75">
      <c r="AM276" s="50"/>
    </row>
    <row r="277" s="21" customFormat="1" ht="12.75">
      <c r="AM277" s="50"/>
    </row>
    <row r="278" s="21" customFormat="1" ht="12.75">
      <c r="AM278" s="50"/>
    </row>
    <row r="279" s="21" customFormat="1" ht="12.75">
      <c r="AM279" s="50"/>
    </row>
    <row r="280" s="21" customFormat="1" ht="12.75">
      <c r="AM280" s="50"/>
    </row>
    <row r="281" s="21" customFormat="1" ht="12.75">
      <c r="AM281" s="50"/>
    </row>
    <row r="282" s="21" customFormat="1" ht="12.75">
      <c r="AM282" s="50"/>
    </row>
    <row r="283" s="21" customFormat="1" ht="12.75">
      <c r="AM283" s="50"/>
    </row>
    <row r="284" s="21" customFormat="1" ht="12.75">
      <c r="AM284" s="50"/>
    </row>
    <row r="285" s="21" customFormat="1" ht="12.75">
      <c r="AM285" s="50"/>
    </row>
    <row r="286" s="21" customFormat="1" ht="12.75">
      <c r="AM286" s="50"/>
    </row>
    <row r="287" s="21" customFormat="1" ht="12.75">
      <c r="AM287" s="50"/>
    </row>
    <row r="288" s="21" customFormat="1" ht="12.75">
      <c r="AM288" s="50"/>
    </row>
    <row r="289" s="21" customFormat="1" ht="12.75">
      <c r="AM289" s="50"/>
    </row>
    <row r="290" s="21" customFormat="1" ht="12.75">
      <c r="AM290" s="50"/>
    </row>
    <row r="291" s="21" customFormat="1" ht="12.75">
      <c r="AM291" s="50"/>
    </row>
    <row r="292" s="21" customFormat="1" ht="12.75">
      <c r="AM292" s="50"/>
    </row>
    <row r="293" s="21" customFormat="1" ht="12.75">
      <c r="AM293" s="50"/>
    </row>
    <row r="294" s="21" customFormat="1" ht="12.75">
      <c r="AM294" s="50"/>
    </row>
    <row r="295" s="21" customFormat="1" ht="12.75">
      <c r="AM295" s="50"/>
    </row>
    <row r="296" s="21" customFormat="1" ht="12.75">
      <c r="AM296" s="50"/>
    </row>
    <row r="297" s="21" customFormat="1" ht="12.75">
      <c r="AM297" s="50"/>
    </row>
    <row r="298" s="21" customFormat="1" ht="12.75">
      <c r="AM298" s="50"/>
    </row>
    <row r="299" s="21" customFormat="1" ht="12.75">
      <c r="AM299" s="50"/>
    </row>
    <row r="300" s="21" customFormat="1" ht="12.75">
      <c r="AM300" s="50"/>
    </row>
    <row r="301" s="21" customFormat="1" ht="12.75">
      <c r="AM301" s="50"/>
    </row>
    <row r="302" s="21" customFormat="1" ht="12.75">
      <c r="AM302" s="50"/>
    </row>
    <row r="303" s="21" customFormat="1" ht="12.75">
      <c r="AM303" s="50"/>
    </row>
    <row r="304" s="21" customFormat="1" ht="12.75">
      <c r="AM304" s="50"/>
    </row>
    <row r="305" s="21" customFormat="1" ht="12.75">
      <c r="AM305" s="50"/>
    </row>
    <row r="306" s="21" customFormat="1" ht="12.75">
      <c r="AM306" s="50"/>
    </row>
    <row r="307" s="21" customFormat="1" ht="12.75">
      <c r="AM307" s="50"/>
    </row>
    <row r="308" s="21" customFormat="1" ht="12.75">
      <c r="AM308" s="50"/>
    </row>
    <row r="309" s="21" customFormat="1" ht="12.75">
      <c r="AM309" s="50"/>
    </row>
    <row r="310" s="21" customFormat="1" ht="12.75">
      <c r="AM310" s="50"/>
    </row>
    <row r="311" s="21" customFormat="1" ht="12.75">
      <c r="AM311" s="50"/>
    </row>
    <row r="312" s="21" customFormat="1" ht="12.75">
      <c r="AM312" s="50"/>
    </row>
    <row r="313" s="21" customFormat="1" ht="12.75">
      <c r="AM313" s="50"/>
    </row>
    <row r="314" s="21" customFormat="1" ht="12.75">
      <c r="AM314" s="50"/>
    </row>
    <row r="315" s="21" customFormat="1" ht="12.75">
      <c r="AM315" s="50"/>
    </row>
    <row r="316" s="21" customFormat="1" ht="12.75">
      <c r="AM316" s="50"/>
    </row>
    <row r="317" s="21" customFormat="1" ht="12.75">
      <c r="AM317" s="50"/>
    </row>
    <row r="318" s="21" customFormat="1" ht="12.75">
      <c r="AM318" s="50"/>
    </row>
    <row r="319" s="21" customFormat="1" ht="12.75">
      <c r="AM319" s="50"/>
    </row>
    <row r="320" s="21" customFormat="1" ht="12.75">
      <c r="AM320" s="50"/>
    </row>
    <row r="321" s="21" customFormat="1" ht="12.75">
      <c r="AM321" s="50"/>
    </row>
    <row r="322" s="21" customFormat="1" ht="12.75">
      <c r="AM322" s="50"/>
    </row>
    <row r="323" s="21" customFormat="1" ht="12.75">
      <c r="AM323" s="50"/>
    </row>
    <row r="324" s="21" customFormat="1" ht="12.75">
      <c r="AM324" s="50"/>
    </row>
    <row r="325" s="21" customFormat="1" ht="12.75">
      <c r="AM325" s="50"/>
    </row>
    <row r="326" s="21" customFormat="1" ht="12.75">
      <c r="AM326" s="50"/>
    </row>
    <row r="327" s="21" customFormat="1" ht="12.75">
      <c r="AM327" s="50"/>
    </row>
    <row r="328" s="21" customFormat="1" ht="12.75">
      <c r="AM328" s="50"/>
    </row>
    <row r="329" s="21" customFormat="1" ht="12.75">
      <c r="AM329" s="50"/>
    </row>
    <row r="330" s="21" customFormat="1" ht="12.75">
      <c r="AM330" s="50"/>
    </row>
    <row r="331" s="21" customFormat="1" ht="12.75">
      <c r="AM331" s="50"/>
    </row>
    <row r="332" s="21" customFormat="1" ht="12.75">
      <c r="AM332" s="50"/>
    </row>
    <row r="333" s="21" customFormat="1" ht="12.75">
      <c r="AM333" s="50"/>
    </row>
    <row r="334" s="21" customFormat="1" ht="12.75">
      <c r="AM334" s="50"/>
    </row>
    <row r="335" s="21" customFormat="1" ht="12.75">
      <c r="AM335" s="50"/>
    </row>
    <row r="336" s="21" customFormat="1" ht="12.75">
      <c r="AM336" s="50"/>
    </row>
    <row r="337" s="21" customFormat="1" ht="12.75">
      <c r="AM337" s="50"/>
    </row>
    <row r="338" s="21" customFormat="1" ht="12.75">
      <c r="AM338" s="50"/>
    </row>
    <row r="339" s="21" customFormat="1" ht="12.75">
      <c r="AM339" s="50"/>
    </row>
    <row r="340" s="21" customFormat="1" ht="12.75">
      <c r="AM340" s="50"/>
    </row>
    <row r="341" s="21" customFormat="1" ht="12.75">
      <c r="AM341" s="50"/>
    </row>
    <row r="342" s="21" customFormat="1" ht="12.75">
      <c r="AM342" s="50"/>
    </row>
    <row r="343" s="21" customFormat="1" ht="12.75">
      <c r="AM343" s="50"/>
    </row>
    <row r="344" s="21" customFormat="1" ht="12.75">
      <c r="AM344" s="50"/>
    </row>
    <row r="345" s="21" customFormat="1" ht="12.75">
      <c r="AM345" s="50"/>
    </row>
    <row r="346" s="21" customFormat="1" ht="12.75">
      <c r="AM346" s="50"/>
    </row>
    <row r="347" s="21" customFormat="1" ht="12.75">
      <c r="AM347" s="50"/>
    </row>
    <row r="348" s="21" customFormat="1" ht="12.75">
      <c r="AM348" s="50"/>
    </row>
    <row r="349" s="21" customFormat="1" ht="12.75">
      <c r="AM349" s="50"/>
    </row>
    <row r="350" s="21" customFormat="1" ht="12.75">
      <c r="AM350" s="50"/>
    </row>
    <row r="351" s="21" customFormat="1" ht="12.75">
      <c r="AM351" s="50"/>
    </row>
    <row r="352" s="21" customFormat="1" ht="12.75">
      <c r="AM352" s="50"/>
    </row>
    <row r="353" s="21" customFormat="1" ht="12.75">
      <c r="AM353" s="50"/>
    </row>
    <row r="354" s="21" customFormat="1" ht="12.75">
      <c r="AM354" s="50"/>
    </row>
    <row r="355" s="21" customFormat="1" ht="12.75">
      <c r="AM355" s="50"/>
    </row>
    <row r="356" s="21" customFormat="1" ht="12.75">
      <c r="AM356" s="50"/>
    </row>
    <row r="357" s="21" customFormat="1" ht="12.75">
      <c r="AM357" s="50"/>
    </row>
    <row r="358" s="21" customFormat="1" ht="12.75">
      <c r="AM358" s="50"/>
    </row>
    <row r="359" s="21" customFormat="1" ht="12.75">
      <c r="AM359" s="50"/>
    </row>
    <row r="360" s="21" customFormat="1" ht="12.75">
      <c r="AM360" s="50"/>
    </row>
    <row r="361" s="21" customFormat="1" ht="12.75">
      <c r="AM361" s="50"/>
    </row>
    <row r="362" s="21" customFormat="1" ht="12.75">
      <c r="AM362" s="50"/>
    </row>
    <row r="363" s="21" customFormat="1" ht="12.75">
      <c r="AM363" s="50"/>
    </row>
    <row r="364" s="21" customFormat="1" ht="12.75">
      <c r="AM364" s="50"/>
    </row>
    <row r="365" s="21" customFormat="1" ht="12.75">
      <c r="AM365" s="50"/>
    </row>
    <row r="366" s="21" customFormat="1" ht="12.75">
      <c r="AM366" s="50"/>
    </row>
    <row r="367" s="21" customFormat="1" ht="12.75">
      <c r="AM367" s="50"/>
    </row>
    <row r="368" s="21" customFormat="1" ht="12.75">
      <c r="AM368" s="50"/>
    </row>
    <row r="369" s="21" customFormat="1" ht="12.75">
      <c r="AM369" s="50"/>
    </row>
    <row r="370" s="21" customFormat="1" ht="12.75">
      <c r="AM370" s="50"/>
    </row>
    <row r="371" s="21" customFormat="1" ht="12.75">
      <c r="AM371" s="50"/>
    </row>
    <row r="372" s="21" customFormat="1" ht="12.75">
      <c r="AM372" s="50"/>
    </row>
    <row r="373" s="21" customFormat="1" ht="12.75">
      <c r="AM373" s="50"/>
    </row>
    <row r="374" s="21" customFormat="1" ht="12.75">
      <c r="AM374" s="50"/>
    </row>
    <row r="375" spans="9:38" ht="12.75">
      <c r="I375" s="27"/>
      <c r="W375" s="27"/>
      <c r="AL375" s="27"/>
    </row>
    <row r="376" spans="9:38" ht="12.75">
      <c r="I376" s="27"/>
      <c r="W376" s="27"/>
      <c r="AL376" s="27"/>
    </row>
    <row r="377" spans="9:38" ht="12.75">
      <c r="I377" s="27"/>
      <c r="W377" s="27"/>
      <c r="AL377" s="27"/>
    </row>
    <row r="378" spans="9:38" ht="12.75">
      <c r="I378" s="27"/>
      <c r="W378" s="27"/>
      <c r="AL378" s="27"/>
    </row>
    <row r="379" spans="9:38" ht="12.75">
      <c r="I379" s="27"/>
      <c r="W379" s="27"/>
      <c r="AL379" s="27"/>
    </row>
    <row r="380" spans="9:38" ht="12.75">
      <c r="I380" s="27"/>
      <c r="W380" s="27"/>
      <c r="AL380" s="27"/>
    </row>
    <row r="381" spans="9:38" ht="12.75">
      <c r="I381" s="27"/>
      <c r="W381" s="27"/>
      <c r="AL381" s="27"/>
    </row>
    <row r="382" spans="9:38" ht="12.75">
      <c r="I382" s="27"/>
      <c r="W382" s="27"/>
      <c r="AL382" s="27"/>
    </row>
    <row r="383" spans="9:38" ht="12.75">
      <c r="I383" s="27"/>
      <c r="W383" s="27"/>
      <c r="AL383" s="27"/>
    </row>
    <row r="384" spans="9:38" ht="12.75">
      <c r="I384" s="27"/>
      <c r="W384" s="27"/>
      <c r="AL384" s="27"/>
    </row>
    <row r="385" spans="9:38" ht="12.75">
      <c r="I385" s="27"/>
      <c r="W385" s="27"/>
      <c r="AL385" s="27"/>
    </row>
    <row r="386" spans="9:38" ht="12.75">
      <c r="I386" s="27"/>
      <c r="W386" s="27"/>
      <c r="AL386" s="27"/>
    </row>
    <row r="387" spans="9:38" ht="12.75">
      <c r="I387" s="27"/>
      <c r="W387" s="27"/>
      <c r="AL387" s="27"/>
    </row>
    <row r="388" spans="9:38" ht="12.75">
      <c r="I388" s="27"/>
      <c r="W388" s="27"/>
      <c r="AL388" s="27"/>
    </row>
    <row r="389" spans="9:38" ht="12.75">
      <c r="I389" s="27"/>
      <c r="W389" s="27"/>
      <c r="AL389" s="27"/>
    </row>
    <row r="390" spans="9:38" ht="12.75">
      <c r="I390" s="27"/>
      <c r="W390" s="27"/>
      <c r="AL390" s="27"/>
    </row>
    <row r="391" spans="9:38" ht="12.75">
      <c r="I391" s="27"/>
      <c r="W391" s="27"/>
      <c r="AL391" s="27"/>
    </row>
    <row r="392" spans="9:38" ht="12.75">
      <c r="I392" s="27"/>
      <c r="W392" s="27"/>
      <c r="AL392" s="27"/>
    </row>
    <row r="393" spans="9:38" ht="12.75">
      <c r="I393" s="27"/>
      <c r="W393" s="27"/>
      <c r="AL393" s="27"/>
    </row>
    <row r="394" spans="9:38" ht="12.75">
      <c r="I394" s="27"/>
      <c r="W394" s="27"/>
      <c r="AL394" s="27"/>
    </row>
    <row r="395" spans="9:38" ht="12.75">
      <c r="I395" s="27"/>
      <c r="W395" s="27"/>
      <c r="AL395" s="27"/>
    </row>
    <row r="396" spans="9:38" ht="12.75">
      <c r="I396" s="27"/>
      <c r="W396" s="27"/>
      <c r="AL396" s="27"/>
    </row>
    <row r="397" spans="9:38" ht="12.75">
      <c r="I397" s="27"/>
      <c r="W397" s="27"/>
      <c r="AL397" s="27"/>
    </row>
    <row r="398" spans="9:38" ht="12.75">
      <c r="I398" s="27"/>
      <c r="W398" s="27"/>
      <c r="AL398" s="27"/>
    </row>
    <row r="399" spans="9:38" ht="12.75">
      <c r="I399" s="27"/>
      <c r="W399" s="27"/>
      <c r="AL399" s="27"/>
    </row>
    <row r="400" spans="9:38" ht="12.75">
      <c r="I400" s="27"/>
      <c r="W400" s="27"/>
      <c r="AL400" s="27"/>
    </row>
    <row r="401" spans="9:38" ht="12.75">
      <c r="I401" s="27"/>
      <c r="W401" s="27"/>
      <c r="AL401" s="27"/>
    </row>
    <row r="402" spans="9:38" ht="12.75">
      <c r="I402" s="27"/>
      <c r="W402" s="27"/>
      <c r="AL402" s="27"/>
    </row>
    <row r="403" spans="9:38" ht="12.75">
      <c r="I403" s="27"/>
      <c r="W403" s="27"/>
      <c r="AL403" s="27"/>
    </row>
    <row r="404" spans="9:38" ht="12.75">
      <c r="I404" s="27"/>
      <c r="W404" s="27"/>
      <c r="AL404" s="27"/>
    </row>
    <row r="405" spans="9:38" ht="12.75">
      <c r="I405" s="27"/>
      <c r="W405" s="27"/>
      <c r="AL405" s="27"/>
    </row>
    <row r="406" spans="9:38" ht="12.75">
      <c r="I406" s="27"/>
      <c r="W406" s="27"/>
      <c r="AL406" s="27"/>
    </row>
    <row r="407" spans="9:38" ht="12.75">
      <c r="I407" s="27"/>
      <c r="W407" s="27"/>
      <c r="AL407" s="27"/>
    </row>
    <row r="408" spans="9:38" ht="12.75">
      <c r="I408" s="27"/>
      <c r="W408" s="27"/>
      <c r="AL408" s="27"/>
    </row>
    <row r="409" spans="9:38" ht="12.75">
      <c r="I409" s="27"/>
      <c r="W409" s="27"/>
      <c r="AL409" s="27"/>
    </row>
    <row r="410" spans="9:38" ht="12.75">
      <c r="I410" s="27"/>
      <c r="W410" s="27"/>
      <c r="AL410" s="27"/>
    </row>
    <row r="411" spans="9:38" ht="12.75">
      <c r="I411" s="27"/>
      <c r="W411" s="27"/>
      <c r="AL411" s="27"/>
    </row>
    <row r="412" spans="9:38" ht="12.75">
      <c r="I412" s="27"/>
      <c r="W412" s="27"/>
      <c r="AL412" s="27"/>
    </row>
    <row r="413" spans="9:38" ht="12.75">
      <c r="I413" s="27"/>
      <c r="W413" s="27"/>
      <c r="AL413" s="27"/>
    </row>
    <row r="414" spans="9:38" ht="12.75">
      <c r="I414" s="27"/>
      <c r="W414" s="27"/>
      <c r="AL414" s="27"/>
    </row>
    <row r="415" spans="9:38" ht="12.75">
      <c r="I415" s="27"/>
      <c r="W415" s="27"/>
      <c r="AL415" s="27"/>
    </row>
    <row r="416" spans="9:38" ht="12.75">
      <c r="I416" s="27"/>
      <c r="W416" s="27"/>
      <c r="AL416" s="27"/>
    </row>
    <row r="417" spans="9:38" ht="12.75">
      <c r="I417" s="27"/>
      <c r="W417" s="27"/>
      <c r="AL417" s="27"/>
    </row>
    <row r="418" spans="9:38" ht="12.75">
      <c r="I418" s="27"/>
      <c r="W418" s="27"/>
      <c r="AL418" s="27"/>
    </row>
    <row r="419" spans="9:38" ht="12.75">
      <c r="I419" s="27"/>
      <c r="W419" s="27"/>
      <c r="AL419" s="27"/>
    </row>
    <row r="420" spans="9:38" ht="12.75">
      <c r="I420" s="27"/>
      <c r="W420" s="27"/>
      <c r="AL420" s="27"/>
    </row>
    <row r="421" spans="9:38" ht="12.75">
      <c r="I421" s="27"/>
      <c r="W421" s="27"/>
      <c r="AL421" s="27"/>
    </row>
    <row r="422" spans="9:38" ht="12.75">
      <c r="I422" s="27"/>
      <c r="W422" s="27"/>
      <c r="AL422" s="27"/>
    </row>
    <row r="423" spans="9:38" ht="12.75">
      <c r="I423" s="27"/>
      <c r="W423" s="27"/>
      <c r="AL423" s="27"/>
    </row>
    <row r="424" spans="9:38" ht="12.75">
      <c r="I424" s="27"/>
      <c r="W424" s="27"/>
      <c r="AL424" s="27"/>
    </row>
    <row r="425" spans="9:38" ht="12.75">
      <c r="I425" s="27"/>
      <c r="W425" s="27"/>
      <c r="AL425" s="27"/>
    </row>
    <row r="426" spans="9:38" ht="12.75">
      <c r="I426" s="27"/>
      <c r="W426" s="27"/>
      <c r="AL426" s="27"/>
    </row>
    <row r="427" spans="9:38" ht="12.75">
      <c r="I427" s="27"/>
      <c r="W427" s="27"/>
      <c r="AL427" s="27"/>
    </row>
    <row r="428" spans="9:38" ht="12.75">
      <c r="I428" s="27"/>
      <c r="W428" s="27"/>
      <c r="AL428" s="27"/>
    </row>
    <row r="429" spans="9:38" ht="12.75">
      <c r="I429" s="27"/>
      <c r="W429" s="27"/>
      <c r="AL429" s="27"/>
    </row>
    <row r="430" spans="9:38" ht="12.75">
      <c r="I430" s="27"/>
      <c r="W430" s="27"/>
      <c r="AL430" s="27"/>
    </row>
    <row r="431" spans="9:38" ht="12.75">
      <c r="I431" s="27"/>
      <c r="W431" s="27"/>
      <c r="AL431" s="27"/>
    </row>
    <row r="432" spans="9:38" ht="12.75">
      <c r="I432" s="27"/>
      <c r="W432" s="27"/>
      <c r="AL432" s="27"/>
    </row>
    <row r="433" spans="9:38" ht="12.75">
      <c r="I433" s="27"/>
      <c r="W433" s="27"/>
      <c r="AL433" s="27"/>
    </row>
    <row r="434" spans="9:38" ht="12.75">
      <c r="I434" s="27"/>
      <c r="W434" s="27"/>
      <c r="AL434" s="27"/>
    </row>
    <row r="435" spans="9:38" ht="12.75">
      <c r="I435" s="27"/>
      <c r="W435" s="27"/>
      <c r="AL435" s="27"/>
    </row>
    <row r="436" spans="9:38" ht="12.75">
      <c r="I436" s="27"/>
      <c r="W436" s="27"/>
      <c r="AL436" s="27"/>
    </row>
    <row r="437" spans="9:38" ht="12.75">
      <c r="I437" s="27"/>
      <c r="W437" s="27"/>
      <c r="AL437" s="27"/>
    </row>
    <row r="438" spans="9:38" ht="12.75">
      <c r="I438" s="27"/>
      <c r="W438" s="27"/>
      <c r="AL438" s="27"/>
    </row>
    <row r="439" spans="9:38" ht="12.75">
      <c r="I439" s="27"/>
      <c r="W439" s="27"/>
      <c r="AL439" s="27"/>
    </row>
    <row r="440" spans="9:38" ht="12.75">
      <c r="I440" s="27"/>
      <c r="W440" s="27"/>
      <c r="AL440" s="27"/>
    </row>
    <row r="441" spans="9:38" ht="12.75">
      <c r="I441" s="27"/>
      <c r="W441" s="27"/>
      <c r="AL441" s="27"/>
    </row>
    <row r="442" spans="9:38" ht="12.75">
      <c r="I442" s="27"/>
      <c r="W442" s="27"/>
      <c r="AL442" s="27"/>
    </row>
    <row r="443" spans="9:38" ht="12.75">
      <c r="I443" s="27"/>
      <c r="W443" s="27"/>
      <c r="AL443" s="27"/>
    </row>
    <row r="444" spans="9:38" ht="12.75">
      <c r="I444" s="27"/>
      <c r="W444" s="27"/>
      <c r="AL444" s="27"/>
    </row>
    <row r="445" spans="9:38" ht="12.75">
      <c r="I445" s="27"/>
      <c r="W445" s="27"/>
      <c r="AL445" s="27"/>
    </row>
    <row r="446" spans="9:38" ht="12.75">
      <c r="I446" s="27"/>
      <c r="W446" s="27"/>
      <c r="AL446" s="27"/>
    </row>
    <row r="447" spans="9:38" ht="12.75">
      <c r="I447" s="27"/>
      <c r="W447" s="27"/>
      <c r="AL447" s="27"/>
    </row>
    <row r="448" spans="9:38" ht="12.75">
      <c r="I448" s="27"/>
      <c r="W448" s="27"/>
      <c r="AL448" s="27"/>
    </row>
    <row r="449" spans="9:38" ht="12.75">
      <c r="I449" s="27"/>
      <c r="W449" s="27"/>
      <c r="AL449" s="27"/>
    </row>
    <row r="450" spans="9:38" ht="12.75">
      <c r="I450" s="27"/>
      <c r="W450" s="27"/>
      <c r="AL450" s="27"/>
    </row>
    <row r="451" spans="9:38" ht="12.75">
      <c r="I451" s="27"/>
      <c r="W451" s="27"/>
      <c r="AL451" s="27"/>
    </row>
    <row r="452" spans="9:38" ht="12.75">
      <c r="I452" s="27"/>
      <c r="W452" s="27"/>
      <c r="AL452" s="27"/>
    </row>
    <row r="453" spans="9:38" ht="12.75">
      <c r="I453" s="27"/>
      <c r="W453" s="27"/>
      <c r="AL453" s="27"/>
    </row>
    <row r="454" spans="9:38" ht="12.75">
      <c r="I454" s="27"/>
      <c r="W454" s="27"/>
      <c r="AL454" s="27"/>
    </row>
    <row r="455" spans="9:38" ht="12.75">
      <c r="I455" s="27"/>
      <c r="W455" s="27"/>
      <c r="AL455" s="27"/>
    </row>
    <row r="456" spans="9:38" ht="12.75">
      <c r="I456" s="27"/>
      <c r="W456" s="27"/>
      <c r="AL456" s="27"/>
    </row>
    <row r="457" spans="9:38" ht="12.75">
      <c r="I457" s="27"/>
      <c r="W457" s="27"/>
      <c r="AL457" s="27"/>
    </row>
    <row r="458" spans="9:38" ht="12.75">
      <c r="I458" s="27"/>
      <c r="W458" s="27"/>
      <c r="AL458" s="27"/>
    </row>
    <row r="459" spans="9:38" ht="12.75">
      <c r="I459" s="27"/>
      <c r="W459" s="27"/>
      <c r="AL459" s="27"/>
    </row>
    <row r="460" spans="9:38" ht="12.75">
      <c r="I460" s="27"/>
      <c r="W460" s="27"/>
      <c r="AL460" s="27"/>
    </row>
    <row r="461" spans="9:38" ht="12.75">
      <c r="I461" s="27"/>
      <c r="W461" s="27"/>
      <c r="AL461" s="27"/>
    </row>
    <row r="462" spans="9:38" ht="12.75">
      <c r="I462" s="27"/>
      <c r="W462" s="27"/>
      <c r="AL462" s="27"/>
    </row>
    <row r="463" spans="9:38" ht="12.75">
      <c r="I463" s="27"/>
      <c r="W463" s="27"/>
      <c r="AL463" s="27"/>
    </row>
    <row r="464" spans="9:38" ht="12.75">
      <c r="I464" s="27"/>
      <c r="W464" s="27"/>
      <c r="AL464" s="27"/>
    </row>
    <row r="465" spans="9:38" ht="12.75">
      <c r="I465" s="27"/>
      <c r="W465" s="27"/>
      <c r="AL465" s="27"/>
    </row>
    <row r="466" spans="9:38" ht="12.75">
      <c r="I466" s="27"/>
      <c r="W466" s="27"/>
      <c r="AL466" s="27"/>
    </row>
    <row r="467" spans="9:38" ht="12.75">
      <c r="I467" s="27"/>
      <c r="W467" s="27"/>
      <c r="AL467" s="27"/>
    </row>
    <row r="468" spans="9:38" ht="12.75">
      <c r="I468" s="27"/>
      <c r="W468" s="27"/>
      <c r="AL468" s="27"/>
    </row>
    <row r="469" spans="9:38" ht="12.75">
      <c r="I469" s="27"/>
      <c r="W469" s="27"/>
      <c r="AL469" s="27"/>
    </row>
    <row r="470" spans="9:38" ht="12.75">
      <c r="I470" s="27"/>
      <c r="W470" s="27"/>
      <c r="AL470" s="27"/>
    </row>
    <row r="471" spans="9:38" ht="12.75">
      <c r="I471" s="27"/>
      <c r="W471" s="27"/>
      <c r="AL471" s="27"/>
    </row>
    <row r="472" spans="9:38" ht="12.75">
      <c r="I472" s="27"/>
      <c r="W472" s="27"/>
      <c r="AL472" s="27"/>
    </row>
    <row r="473" spans="9:38" ht="12.75">
      <c r="I473" s="27"/>
      <c r="W473" s="27"/>
      <c r="AL473" s="27"/>
    </row>
    <row r="474" spans="9:38" ht="12.75">
      <c r="I474" s="27"/>
      <c r="W474" s="27"/>
      <c r="AL474" s="27"/>
    </row>
    <row r="475" spans="9:38" ht="12.75">
      <c r="I475" s="27"/>
      <c r="W475" s="27"/>
      <c r="AL475" s="27"/>
    </row>
    <row r="476" spans="9:38" ht="12.75">
      <c r="I476" s="27"/>
      <c r="W476" s="27"/>
      <c r="AL476" s="27"/>
    </row>
    <row r="477" spans="9:38" ht="12.75">
      <c r="I477" s="27"/>
      <c r="W477" s="27"/>
      <c r="AL477" s="27"/>
    </row>
    <row r="478" spans="9:38" ht="12.75">
      <c r="I478" s="27"/>
      <c r="W478" s="27"/>
      <c r="AL478" s="27"/>
    </row>
    <row r="479" spans="9:38" ht="12.75">
      <c r="I479" s="27"/>
      <c r="W479" s="27"/>
      <c r="AL479" s="27"/>
    </row>
    <row r="480" spans="9:38" ht="12.75">
      <c r="I480" s="27"/>
      <c r="W480" s="27"/>
      <c r="AL480" s="27"/>
    </row>
    <row r="481" spans="9:38" ht="12.75">
      <c r="I481" s="27"/>
      <c r="W481" s="27"/>
      <c r="AL481" s="27"/>
    </row>
    <row r="482" spans="9:38" ht="12.75">
      <c r="I482" s="27"/>
      <c r="W482" s="27"/>
      <c r="AL482" s="27"/>
    </row>
    <row r="483" spans="9:38" ht="12.75">
      <c r="I483" s="27"/>
      <c r="W483" s="27"/>
      <c r="AL483" s="27"/>
    </row>
    <row r="484" spans="9:38" ht="12.75">
      <c r="I484" s="27"/>
      <c r="W484" s="27"/>
      <c r="AL484" s="27"/>
    </row>
    <row r="485" spans="9:38" ht="12.75">
      <c r="I485" s="27"/>
      <c r="W485" s="27"/>
      <c r="AL485" s="27"/>
    </row>
    <row r="486" spans="9:38" ht="12.75">
      <c r="I486" s="27"/>
      <c r="W486" s="27"/>
      <c r="AL486" s="27"/>
    </row>
    <row r="487" spans="9:38" ht="12.75">
      <c r="I487" s="27"/>
      <c r="W487" s="27"/>
      <c r="AL487" s="27"/>
    </row>
    <row r="488" spans="9:38" ht="12.75">
      <c r="I488" s="27"/>
      <c r="W488" s="27"/>
      <c r="AL488" s="27"/>
    </row>
    <row r="489" spans="9:38" ht="12.75">
      <c r="I489" s="27"/>
      <c r="W489" s="27"/>
      <c r="AL489" s="27"/>
    </row>
    <row r="490" spans="9:38" ht="12.75">
      <c r="I490" s="27"/>
      <c r="W490" s="27"/>
      <c r="AL490" s="27"/>
    </row>
    <row r="491" spans="9:38" ht="12.75">
      <c r="I491" s="27"/>
      <c r="W491" s="27"/>
      <c r="AL491" s="27"/>
    </row>
    <row r="492" spans="9:38" ht="12.75">
      <c r="I492" s="27"/>
      <c r="W492" s="27"/>
      <c r="AL492" s="27"/>
    </row>
    <row r="493" spans="9:38" ht="12.75">
      <c r="I493" s="27"/>
      <c r="W493" s="27"/>
      <c r="AL493" s="27"/>
    </row>
    <row r="494" spans="9:38" ht="12.75">
      <c r="I494" s="27"/>
      <c r="W494" s="27"/>
      <c r="AL494" s="27"/>
    </row>
    <row r="495" spans="9:38" ht="12.75">
      <c r="I495" s="27"/>
      <c r="W495" s="27"/>
      <c r="AL495" s="27"/>
    </row>
    <row r="496" spans="9:38" ht="12.75">
      <c r="I496" s="27"/>
      <c r="W496" s="27"/>
      <c r="AL496" s="27"/>
    </row>
    <row r="497" spans="9:38" ht="12.75">
      <c r="I497" s="27"/>
      <c r="W497" s="27"/>
      <c r="AL497" s="27"/>
    </row>
    <row r="498" spans="9:38" ht="12.75">
      <c r="I498" s="27"/>
      <c r="W498" s="27"/>
      <c r="AL498" s="27"/>
    </row>
    <row r="499" spans="9:38" ht="12.75">
      <c r="I499" s="27"/>
      <c r="W499" s="27"/>
      <c r="AL499" s="27"/>
    </row>
    <row r="500" spans="9:38" ht="12.75">
      <c r="I500" s="27"/>
      <c r="W500" s="27"/>
      <c r="AL500" s="27"/>
    </row>
    <row r="501" spans="9:38" ht="12.75">
      <c r="I501" s="27"/>
      <c r="W501" s="27"/>
      <c r="AL501" s="27"/>
    </row>
    <row r="502" spans="9:38" ht="12.75">
      <c r="I502" s="27"/>
      <c r="W502" s="27"/>
      <c r="AL502" s="27"/>
    </row>
    <row r="503" spans="9:38" ht="12.75">
      <c r="I503" s="27"/>
      <c r="W503" s="27"/>
      <c r="AL503" s="27"/>
    </row>
    <row r="504" spans="9:38" ht="12.75">
      <c r="I504" s="27"/>
      <c r="W504" s="27"/>
      <c r="AL504" s="27"/>
    </row>
    <row r="505" spans="9:38" ht="12.75">
      <c r="I505" s="27"/>
      <c r="W505" s="27"/>
      <c r="AL505" s="27"/>
    </row>
    <row r="506" spans="9:38" ht="12.75">
      <c r="I506" s="27"/>
      <c r="W506" s="27"/>
      <c r="AL506" s="27"/>
    </row>
    <row r="507" spans="9:38" ht="12.75">
      <c r="I507" s="27"/>
      <c r="W507" s="27"/>
      <c r="AL507" s="27"/>
    </row>
    <row r="508" spans="9:38" ht="12.75">
      <c r="I508" s="27"/>
      <c r="W508" s="27"/>
      <c r="AL508" s="27"/>
    </row>
    <row r="509" spans="9:38" ht="12.75">
      <c r="I509" s="27"/>
      <c r="W509" s="27"/>
      <c r="AL509" s="27"/>
    </row>
    <row r="510" spans="9:38" ht="12.75">
      <c r="I510" s="27"/>
      <c r="W510" s="27"/>
      <c r="AL510" s="27"/>
    </row>
    <row r="511" spans="9:38" ht="12.75">
      <c r="I511" s="27"/>
      <c r="W511" s="27"/>
      <c r="AL511" s="27"/>
    </row>
    <row r="512" spans="9:38" ht="12.75">
      <c r="I512" s="27"/>
      <c r="W512" s="27"/>
      <c r="AL512" s="27"/>
    </row>
    <row r="513" spans="9:38" ht="12.75">
      <c r="I513" s="27"/>
      <c r="W513" s="27"/>
      <c r="AL513" s="27"/>
    </row>
    <row r="514" spans="9:38" ht="12.75">
      <c r="I514" s="27"/>
      <c r="W514" s="27"/>
      <c r="AL514" s="27"/>
    </row>
    <row r="515" spans="9:38" ht="12.75">
      <c r="I515" s="27"/>
      <c r="W515" s="27"/>
      <c r="AL515" s="27"/>
    </row>
    <row r="516" spans="9:38" ht="12.75">
      <c r="I516" s="27"/>
      <c r="W516" s="27"/>
      <c r="AL516" s="27"/>
    </row>
    <row r="517" spans="9:38" ht="12.75">
      <c r="I517" s="27"/>
      <c r="W517" s="27"/>
      <c r="AL517" s="27"/>
    </row>
    <row r="518" spans="9:38" ht="12.75">
      <c r="I518" s="27"/>
      <c r="W518" s="27"/>
      <c r="AL518" s="27"/>
    </row>
    <row r="519" spans="9:38" ht="12.75">
      <c r="I519" s="27"/>
      <c r="W519" s="27"/>
      <c r="AL519" s="27"/>
    </row>
    <row r="520" spans="9:38" ht="12.75">
      <c r="I520" s="27"/>
      <c r="W520" s="27"/>
      <c r="AL520" s="27"/>
    </row>
    <row r="521" spans="9:38" ht="12.75">
      <c r="I521" s="27"/>
      <c r="W521" s="27"/>
      <c r="AL521" s="27"/>
    </row>
    <row r="522" spans="9:38" ht="12.75">
      <c r="I522" s="27"/>
      <c r="W522" s="27"/>
      <c r="AL522" s="27"/>
    </row>
    <row r="523" spans="9:38" ht="12.75">
      <c r="I523" s="27"/>
      <c r="W523" s="27"/>
      <c r="AL523" s="27"/>
    </row>
    <row r="524" spans="9:38" ht="12.75">
      <c r="I524" s="27"/>
      <c r="W524" s="27"/>
      <c r="AL524" s="27"/>
    </row>
    <row r="525" spans="9:38" ht="12.75">
      <c r="I525" s="27"/>
      <c r="W525" s="27"/>
      <c r="AL525" s="27"/>
    </row>
    <row r="526" spans="9:38" ht="12.75">
      <c r="I526" s="27"/>
      <c r="W526" s="27"/>
      <c r="AL526" s="27"/>
    </row>
    <row r="527" spans="9:38" ht="12.75">
      <c r="I527" s="27"/>
      <c r="W527" s="27"/>
      <c r="AL527" s="27"/>
    </row>
    <row r="528" spans="9:38" ht="12.75">
      <c r="I528" s="27"/>
      <c r="W528" s="27"/>
      <c r="AL528" s="27"/>
    </row>
    <row r="529" spans="9:38" ht="12.75">
      <c r="I529" s="27"/>
      <c r="W529" s="27"/>
      <c r="AL529" s="27"/>
    </row>
    <row r="530" spans="9:38" ht="12.75">
      <c r="I530" s="27"/>
      <c r="W530" s="27"/>
      <c r="AL530" s="27"/>
    </row>
    <row r="531" spans="9:38" ht="12.75">
      <c r="I531" s="27"/>
      <c r="W531" s="27"/>
      <c r="AL531" s="27"/>
    </row>
    <row r="532" spans="9:38" ht="12.75">
      <c r="I532" s="27"/>
      <c r="W532" s="27"/>
      <c r="AL532" s="27"/>
    </row>
    <row r="533" spans="9:38" ht="12.75">
      <c r="I533" s="27"/>
      <c r="W533" s="27"/>
      <c r="AL533" s="27"/>
    </row>
    <row r="534" spans="9:38" ht="12.75">
      <c r="I534" s="27"/>
      <c r="W534" s="27"/>
      <c r="AL534" s="27"/>
    </row>
    <row r="535" spans="9:38" ht="12.75">
      <c r="I535" s="27"/>
      <c r="W535" s="27"/>
      <c r="AL535" s="27"/>
    </row>
    <row r="536" spans="9:38" ht="12.75">
      <c r="I536" s="27"/>
      <c r="W536" s="27"/>
      <c r="AL536" s="27"/>
    </row>
    <row r="537" spans="9:38" ht="12.75">
      <c r="I537" s="27"/>
      <c r="W537" s="27"/>
      <c r="AL537" s="27"/>
    </row>
    <row r="538" spans="9:38" ht="12.75">
      <c r="I538" s="27"/>
      <c r="W538" s="27"/>
      <c r="AL538" s="27"/>
    </row>
    <row r="539" spans="9:38" ht="12.75">
      <c r="I539" s="27"/>
      <c r="W539" s="27"/>
      <c r="AL539" s="27"/>
    </row>
    <row r="540" spans="9:38" ht="12.75">
      <c r="I540" s="27"/>
      <c r="W540" s="27"/>
      <c r="AL540" s="27"/>
    </row>
    <row r="541" spans="9:38" ht="12.75">
      <c r="I541" s="27"/>
      <c r="W541" s="27"/>
      <c r="AL541" s="27"/>
    </row>
    <row r="542" spans="9:38" ht="12.75">
      <c r="I542" s="27"/>
      <c r="W542" s="27"/>
      <c r="AL542" s="27"/>
    </row>
    <row r="543" spans="9:38" ht="12.75">
      <c r="I543" s="27"/>
      <c r="W543" s="27"/>
      <c r="AL543" s="27"/>
    </row>
    <row r="544" spans="9:38" ht="12.75">
      <c r="I544" s="27"/>
      <c r="W544" s="27"/>
      <c r="AL544" s="27"/>
    </row>
    <row r="545" spans="9:38" ht="12.75">
      <c r="I545" s="27"/>
      <c r="W545" s="27"/>
      <c r="AL545" s="27"/>
    </row>
    <row r="546" spans="9:38" ht="12.75">
      <c r="I546" s="27"/>
      <c r="W546" s="27"/>
      <c r="AL546" s="27"/>
    </row>
    <row r="547" spans="9:38" ht="12.75">
      <c r="I547" s="27"/>
      <c r="W547" s="27"/>
      <c r="AL547" s="27"/>
    </row>
    <row r="548" spans="9:38" ht="12.75">
      <c r="I548" s="27"/>
      <c r="W548" s="27"/>
      <c r="AL548" s="27"/>
    </row>
    <row r="549" spans="9:38" ht="12.75">
      <c r="I549" s="27"/>
      <c r="W549" s="27"/>
      <c r="AL549" s="27"/>
    </row>
    <row r="550" spans="9:38" ht="12.75">
      <c r="I550" s="27"/>
      <c r="W550" s="27"/>
      <c r="AL550" s="27"/>
    </row>
    <row r="551" spans="9:38" ht="12.75">
      <c r="I551" s="27"/>
      <c r="W551" s="27"/>
      <c r="AL551" s="27"/>
    </row>
    <row r="552" spans="9:38" ht="12.75">
      <c r="I552" s="27"/>
      <c r="W552" s="27"/>
      <c r="AL552" s="27"/>
    </row>
    <row r="553" spans="9:38" ht="12.75">
      <c r="I553" s="27"/>
      <c r="W553" s="27"/>
      <c r="AL553" s="27"/>
    </row>
    <row r="554" spans="9:38" ht="12.75">
      <c r="I554" s="27"/>
      <c r="W554" s="27"/>
      <c r="AL554" s="27"/>
    </row>
    <row r="555" spans="9:38" ht="12.75">
      <c r="I555" s="27"/>
      <c r="W555" s="27"/>
      <c r="AL555" s="27"/>
    </row>
    <row r="556" spans="9:38" ht="12.75">
      <c r="I556" s="27"/>
      <c r="W556" s="27"/>
      <c r="AL556" s="27"/>
    </row>
    <row r="557" spans="9:38" ht="12.75">
      <c r="I557" s="27"/>
      <c r="W557" s="27"/>
      <c r="AL557" s="27"/>
    </row>
    <row r="558" spans="9:38" ht="12.75">
      <c r="I558" s="27"/>
      <c r="W558" s="27"/>
      <c r="AL558" s="27"/>
    </row>
    <row r="559" spans="9:38" ht="12.75">
      <c r="I559" s="27"/>
      <c r="W559" s="27"/>
      <c r="AL559" s="27"/>
    </row>
    <row r="560" spans="9:38" ht="12.75">
      <c r="I560" s="27"/>
      <c r="W560" s="27"/>
      <c r="AL560" s="27"/>
    </row>
    <row r="561" spans="9:38" ht="12.75">
      <c r="I561" s="27"/>
      <c r="W561" s="27"/>
      <c r="AL561" s="27"/>
    </row>
    <row r="562" spans="9:38" ht="12.75">
      <c r="I562" s="27"/>
      <c r="W562" s="27"/>
      <c r="AL562" s="27"/>
    </row>
    <row r="563" spans="9:38" ht="12.75">
      <c r="I563" s="27"/>
      <c r="W563" s="27"/>
      <c r="AL563" s="27"/>
    </row>
    <row r="564" spans="9:38" ht="12.75">
      <c r="I564" s="27"/>
      <c r="W564" s="27"/>
      <c r="AL564" s="27"/>
    </row>
    <row r="565" spans="9:38" ht="12.75">
      <c r="I565" s="27"/>
      <c r="W565" s="27"/>
      <c r="AL565" s="27"/>
    </row>
    <row r="566" spans="9:38" ht="12.75">
      <c r="I566" s="27"/>
      <c r="W566" s="27"/>
      <c r="AL566" s="27"/>
    </row>
    <row r="567" spans="9:38" ht="12.75">
      <c r="I567" s="27"/>
      <c r="W567" s="27"/>
      <c r="AL567" s="27"/>
    </row>
    <row r="568" spans="9:38" ht="12.75">
      <c r="I568" s="27"/>
      <c r="W568" s="27"/>
      <c r="AL568" s="27"/>
    </row>
    <row r="569" spans="9:38" ht="12.75">
      <c r="I569" s="27"/>
      <c r="W569" s="27"/>
      <c r="AL569" s="27"/>
    </row>
    <row r="570" spans="9:38" ht="12.75">
      <c r="I570" s="27"/>
      <c r="W570" s="27"/>
      <c r="AL570" s="27"/>
    </row>
    <row r="571" spans="9:38" ht="12.75">
      <c r="I571" s="27"/>
      <c r="W571" s="27"/>
      <c r="AL571" s="27"/>
    </row>
    <row r="572" spans="9:38" ht="12.75">
      <c r="I572" s="27"/>
      <c r="W572" s="27"/>
      <c r="AL572" s="27"/>
    </row>
    <row r="573" spans="9:38" ht="12.75">
      <c r="I573" s="27"/>
      <c r="W573" s="27"/>
      <c r="AL573" s="27"/>
    </row>
    <row r="574" spans="9:38" ht="12.75">
      <c r="I574" s="27"/>
      <c r="W574" s="27"/>
      <c r="AL574" s="27"/>
    </row>
    <row r="575" spans="9:38" ht="12.75">
      <c r="I575" s="27"/>
      <c r="W575" s="27"/>
      <c r="AL575" s="27"/>
    </row>
    <row r="576" spans="9:38" ht="12.75">
      <c r="I576" s="27"/>
      <c r="W576" s="27"/>
      <c r="AL576" s="27"/>
    </row>
    <row r="577" spans="9:38" ht="12.75">
      <c r="I577" s="27"/>
      <c r="W577" s="27"/>
      <c r="AL577" s="27"/>
    </row>
    <row r="578" spans="9:38" ht="12.75">
      <c r="I578" s="27"/>
      <c r="W578" s="27"/>
      <c r="AL578" s="27"/>
    </row>
    <row r="579" spans="9:38" ht="12.75">
      <c r="I579" s="27"/>
      <c r="W579" s="27"/>
      <c r="AL579" s="27"/>
    </row>
    <row r="580" spans="9:38" ht="12.75">
      <c r="I580" s="27"/>
      <c r="W580" s="27"/>
      <c r="AL580" s="27"/>
    </row>
    <row r="581" spans="9:38" ht="12.75">
      <c r="I581" s="27"/>
      <c r="W581" s="27"/>
      <c r="AL581" s="27"/>
    </row>
    <row r="582" spans="9:38" ht="12.75">
      <c r="I582" s="27"/>
      <c r="W582" s="27"/>
      <c r="AL582" s="27"/>
    </row>
    <row r="583" spans="9:38" ht="12.75">
      <c r="I583" s="27"/>
      <c r="W583" s="27"/>
      <c r="AL583" s="27"/>
    </row>
    <row r="584" spans="9:38" ht="12.75">
      <c r="I584" s="27"/>
      <c r="W584" s="27"/>
      <c r="AL584" s="27"/>
    </row>
    <row r="585" spans="9:38" ht="12.75">
      <c r="I585" s="27"/>
      <c r="W585" s="27"/>
      <c r="AL585" s="27"/>
    </row>
    <row r="586" spans="9:38" ht="12.75">
      <c r="I586" s="27"/>
      <c r="W586" s="27"/>
      <c r="AL586" s="27"/>
    </row>
    <row r="587" spans="9:38" ht="12.75">
      <c r="I587" s="27"/>
      <c r="W587" s="27"/>
      <c r="AL587" s="27"/>
    </row>
    <row r="588" spans="9:38" ht="12.75">
      <c r="I588" s="27"/>
      <c r="W588" s="27"/>
      <c r="AL588" s="27"/>
    </row>
    <row r="589" spans="9:38" ht="12.75">
      <c r="I589" s="27"/>
      <c r="W589" s="27"/>
      <c r="AL589" s="27"/>
    </row>
    <row r="590" spans="9:38" ht="12.75">
      <c r="I590" s="27"/>
      <c r="W590" s="27"/>
      <c r="AL590" s="27"/>
    </row>
    <row r="591" spans="9:38" ht="12.75">
      <c r="I591" s="27"/>
      <c r="W591" s="27"/>
      <c r="AL591" s="27"/>
    </row>
    <row r="592" spans="9:38" ht="12.75">
      <c r="I592" s="27"/>
      <c r="W592" s="27"/>
      <c r="AL592" s="27"/>
    </row>
    <row r="593" spans="9:38" ht="12.75">
      <c r="I593" s="27"/>
      <c r="W593" s="27"/>
      <c r="AL593" s="27"/>
    </row>
    <row r="594" spans="9:38" ht="12.75">
      <c r="I594" s="27"/>
      <c r="W594" s="27"/>
      <c r="AL594" s="27"/>
    </row>
    <row r="595" spans="9:38" ht="12.75">
      <c r="I595" s="27"/>
      <c r="W595" s="27"/>
      <c r="AL595" s="27"/>
    </row>
    <row r="596" spans="9:38" ht="12.75">
      <c r="I596" s="27"/>
      <c r="W596" s="27"/>
      <c r="AL596" s="27"/>
    </row>
    <row r="597" spans="9:38" ht="12.75">
      <c r="I597" s="27"/>
      <c r="W597" s="27"/>
      <c r="AL597" s="27"/>
    </row>
    <row r="598" spans="9:38" ht="12.75">
      <c r="I598" s="27"/>
      <c r="W598" s="27"/>
      <c r="AL598" s="27"/>
    </row>
    <row r="599" spans="9:38" ht="12.75">
      <c r="I599" s="27"/>
      <c r="W599" s="27"/>
      <c r="AL599" s="27"/>
    </row>
    <row r="600" spans="9:38" ht="12.75">
      <c r="I600" s="27"/>
      <c r="W600" s="27"/>
      <c r="AL600" s="27"/>
    </row>
    <row r="601" spans="9:38" ht="12.75">
      <c r="I601" s="27"/>
      <c r="W601" s="27"/>
      <c r="AL601" s="27"/>
    </row>
    <row r="602" spans="9:38" ht="12.75">
      <c r="I602" s="27"/>
      <c r="W602" s="27"/>
      <c r="AL602" s="27"/>
    </row>
    <row r="603" spans="9:38" ht="12.75">
      <c r="I603" s="27"/>
      <c r="W603" s="27"/>
      <c r="AL603" s="27"/>
    </row>
    <row r="604" spans="9:38" ht="12.75">
      <c r="I604" s="27"/>
      <c r="W604" s="27"/>
      <c r="AL604" s="27"/>
    </row>
    <row r="605" spans="9:38" ht="12.75">
      <c r="I605" s="27"/>
      <c r="W605" s="27"/>
      <c r="AL605" s="27"/>
    </row>
    <row r="606" spans="9:38" ht="12.75">
      <c r="I606" s="27"/>
      <c r="W606" s="27"/>
      <c r="AL606" s="27"/>
    </row>
    <row r="607" spans="9:38" ht="12.75">
      <c r="I607" s="27"/>
      <c r="W607" s="27"/>
      <c r="AL607" s="27"/>
    </row>
    <row r="608" spans="9:38" ht="12.75">
      <c r="I608" s="27"/>
      <c r="W608" s="27"/>
      <c r="AL608" s="27"/>
    </row>
    <row r="609" spans="9:38" ht="12.75">
      <c r="I609" s="27"/>
      <c r="W609" s="27"/>
      <c r="AL609" s="27"/>
    </row>
    <row r="610" spans="9:38" ht="12.75">
      <c r="I610" s="27"/>
      <c r="W610" s="27"/>
      <c r="AL610" s="27"/>
    </row>
    <row r="611" spans="9:38" ht="12.75">
      <c r="I611" s="27"/>
      <c r="W611" s="27"/>
      <c r="AL611" s="27"/>
    </row>
    <row r="612" spans="9:38" ht="12.75">
      <c r="I612" s="27"/>
      <c r="W612" s="27"/>
      <c r="AL612" s="27"/>
    </row>
    <row r="613" spans="9:38" ht="12.75">
      <c r="I613" s="27"/>
      <c r="W613" s="27"/>
      <c r="AL613" s="27"/>
    </row>
    <row r="614" spans="9:38" ht="12.75">
      <c r="I614" s="27"/>
      <c r="W614" s="27"/>
      <c r="AL614" s="27"/>
    </row>
    <row r="615" spans="9:38" ht="12.75">
      <c r="I615" s="27"/>
      <c r="W615" s="27"/>
      <c r="AL615" s="27"/>
    </row>
    <row r="616" spans="9:38" ht="12.75">
      <c r="I616" s="27"/>
      <c r="W616" s="27"/>
      <c r="AL616" s="27"/>
    </row>
    <row r="617" spans="9:38" ht="12.75">
      <c r="I617" s="27"/>
      <c r="W617" s="27"/>
      <c r="AL617" s="27"/>
    </row>
    <row r="618" spans="9:38" ht="12.75">
      <c r="I618" s="27"/>
      <c r="W618" s="27"/>
      <c r="AL618" s="27"/>
    </row>
    <row r="619" spans="9:38" ht="12.75">
      <c r="I619" s="27"/>
      <c r="W619" s="27"/>
      <c r="AL619" s="27"/>
    </row>
    <row r="620" spans="9:38" ht="12.75">
      <c r="I620" s="27"/>
      <c r="W620" s="27"/>
      <c r="AL620" s="27"/>
    </row>
    <row r="621" spans="9:38" ht="12.75">
      <c r="I621" s="27"/>
      <c r="W621" s="27"/>
      <c r="AL621" s="27"/>
    </row>
    <row r="622" spans="9:38" ht="12.75">
      <c r="I622" s="27"/>
      <c r="W622" s="27"/>
      <c r="AL622" s="27"/>
    </row>
    <row r="623" spans="9:38" ht="12.75">
      <c r="I623" s="27"/>
      <c r="W623" s="27"/>
      <c r="AL623" s="27"/>
    </row>
    <row r="624" spans="9:38" ht="12.75">
      <c r="I624" s="27"/>
      <c r="W624" s="27"/>
      <c r="AL624" s="27"/>
    </row>
    <row r="625" spans="9:38" ht="12.75">
      <c r="I625" s="27"/>
      <c r="W625" s="27"/>
      <c r="AL625" s="27"/>
    </row>
    <row r="626" spans="9:38" ht="12.75">
      <c r="I626" s="27"/>
      <c r="W626" s="27"/>
      <c r="AL626" s="27"/>
    </row>
    <row r="627" spans="9:38" ht="12.75">
      <c r="I627" s="27"/>
      <c r="W627" s="27"/>
      <c r="AL627" s="27"/>
    </row>
    <row r="628" spans="9:38" ht="12.75">
      <c r="I628" s="27"/>
      <c r="W628" s="27"/>
      <c r="AL628" s="27"/>
    </row>
    <row r="629" spans="9:38" ht="12.75">
      <c r="I629" s="27"/>
      <c r="W629" s="27"/>
      <c r="AL629" s="27"/>
    </row>
    <row r="630" spans="9:38" ht="12.75">
      <c r="I630" s="27"/>
      <c r="W630" s="27"/>
      <c r="AL630" s="27"/>
    </row>
    <row r="631" spans="9:38" ht="12.75">
      <c r="I631" s="27"/>
      <c r="W631" s="27"/>
      <c r="AL631" s="27"/>
    </row>
    <row r="632" spans="9:38" ht="12.75">
      <c r="I632" s="27"/>
      <c r="W632" s="27"/>
      <c r="AL632" s="27"/>
    </row>
    <row r="633" spans="9:38" ht="12.75">
      <c r="I633" s="27"/>
      <c r="W633" s="27"/>
      <c r="AL633" s="27"/>
    </row>
    <row r="634" spans="9:38" ht="12.75">
      <c r="I634" s="27"/>
      <c r="W634" s="27"/>
      <c r="AL634" s="27"/>
    </row>
    <row r="635" spans="9:38" ht="12.75">
      <c r="I635" s="27"/>
      <c r="W635" s="27"/>
      <c r="AL635" s="27"/>
    </row>
    <row r="636" spans="9:38" ht="12.75">
      <c r="I636" s="27"/>
      <c r="W636" s="27"/>
      <c r="AL636" s="27"/>
    </row>
    <row r="637" spans="9:38" ht="12.75">
      <c r="I637" s="27"/>
      <c r="W637" s="27"/>
      <c r="AL637" s="27"/>
    </row>
    <row r="638" spans="9:38" ht="12.75">
      <c r="I638" s="27"/>
      <c r="W638" s="27"/>
      <c r="AL638" s="27"/>
    </row>
    <row r="639" spans="9:38" ht="12.75">
      <c r="I639" s="27"/>
      <c r="W639" s="27"/>
      <c r="AL639" s="27"/>
    </row>
    <row r="640" spans="9:38" ht="12.75">
      <c r="I640" s="27"/>
      <c r="W640" s="27"/>
      <c r="AL640" s="27"/>
    </row>
    <row r="641" spans="9:38" ht="12.75">
      <c r="I641" s="27"/>
      <c r="W641" s="27"/>
      <c r="AL641" s="27"/>
    </row>
    <row r="642" spans="9:38" ht="12.75">
      <c r="I642" s="27"/>
      <c r="W642" s="27"/>
      <c r="AL642" s="27"/>
    </row>
    <row r="643" spans="9:38" ht="12.75">
      <c r="I643" s="27"/>
      <c r="W643" s="27"/>
      <c r="AL643" s="27"/>
    </row>
    <row r="644" spans="9:38" ht="12.75">
      <c r="I644" s="27"/>
      <c r="W644" s="27"/>
      <c r="AL644" s="27"/>
    </row>
    <row r="645" spans="9:38" ht="12.75">
      <c r="I645" s="27"/>
      <c r="W645" s="27"/>
      <c r="AL645" s="27"/>
    </row>
    <row r="646" spans="9:38" ht="12.75">
      <c r="I646" s="27"/>
      <c r="W646" s="27"/>
      <c r="AL646" s="27"/>
    </row>
    <row r="647" spans="9:38" ht="12.75">
      <c r="I647" s="27"/>
      <c r="W647" s="27"/>
      <c r="AL647" s="27"/>
    </row>
    <row r="648" spans="9:38" ht="12.75">
      <c r="I648" s="27"/>
      <c r="W648" s="27"/>
      <c r="AL648" s="27"/>
    </row>
    <row r="649" spans="9:38" ht="12.75">
      <c r="I649" s="27"/>
      <c r="W649" s="27"/>
      <c r="AL649" s="27"/>
    </row>
    <row r="650" spans="9:38" ht="12.75">
      <c r="I650" s="27"/>
      <c r="W650" s="27"/>
      <c r="AL650" s="27"/>
    </row>
    <row r="651" spans="9:38" ht="12.75">
      <c r="I651" s="27"/>
      <c r="W651" s="27"/>
      <c r="AL651" s="27"/>
    </row>
    <row r="652" spans="9:38" ht="12.75">
      <c r="I652" s="27"/>
      <c r="W652" s="27"/>
      <c r="AL652" s="27"/>
    </row>
    <row r="653" spans="9:38" ht="12.75">
      <c r="I653" s="27"/>
      <c r="W653" s="27"/>
      <c r="AL653" s="27"/>
    </row>
    <row r="654" spans="9:38" ht="12.75">
      <c r="I654" s="27"/>
      <c r="W654" s="27"/>
      <c r="AL654" s="27"/>
    </row>
    <row r="655" spans="9:38" ht="12.75">
      <c r="I655" s="27"/>
      <c r="W655" s="27"/>
      <c r="AL655" s="27"/>
    </row>
    <row r="656" spans="9:38" ht="12.75">
      <c r="I656" s="27"/>
      <c r="W656" s="27"/>
      <c r="AL656" s="27"/>
    </row>
    <row r="657" spans="9:38" ht="12.75">
      <c r="I657" s="27"/>
      <c r="W657" s="27"/>
      <c r="AL657" s="27"/>
    </row>
    <row r="658" spans="9:38" ht="12.75">
      <c r="I658" s="27"/>
      <c r="W658" s="27"/>
      <c r="AL658" s="27"/>
    </row>
    <row r="659" spans="9:38" ht="12.75">
      <c r="I659" s="27"/>
      <c r="W659" s="27"/>
      <c r="AL659" s="27"/>
    </row>
    <row r="660" spans="9:38" ht="12.75">
      <c r="I660" s="27"/>
      <c r="W660" s="27"/>
      <c r="AL660" s="27"/>
    </row>
    <row r="661" spans="9:38" ht="12.75">
      <c r="I661" s="27"/>
      <c r="W661" s="27"/>
      <c r="AL661" s="27"/>
    </row>
    <row r="662" spans="9:38" ht="12.75">
      <c r="I662" s="27"/>
      <c r="W662" s="27"/>
      <c r="AL662" s="27"/>
    </row>
    <row r="663" spans="9:38" ht="12.75">
      <c r="I663" s="27"/>
      <c r="W663" s="27"/>
      <c r="AL663" s="27"/>
    </row>
    <row r="664" spans="9:38" ht="12.75">
      <c r="I664" s="27"/>
      <c r="W664" s="27"/>
      <c r="AL664" s="27"/>
    </row>
    <row r="665" spans="9:38" ht="12.75">
      <c r="I665" s="27"/>
      <c r="W665" s="27"/>
      <c r="AL665" s="27"/>
    </row>
    <row r="666" spans="9:38" ht="12.75">
      <c r="I666" s="27"/>
      <c r="W666" s="27"/>
      <c r="AL666" s="27"/>
    </row>
    <row r="667" spans="9:38" ht="12.75">
      <c r="I667" s="27"/>
      <c r="W667" s="27"/>
      <c r="AL667" s="27"/>
    </row>
    <row r="668" spans="9:38" ht="12.75">
      <c r="I668" s="27"/>
      <c r="W668" s="27"/>
      <c r="AL668" s="27"/>
    </row>
    <row r="669" spans="9:38" ht="12.75">
      <c r="I669" s="27"/>
      <c r="W669" s="27"/>
      <c r="AL669" s="27"/>
    </row>
    <row r="670" spans="9:38" ht="12.75">
      <c r="I670" s="27"/>
      <c r="W670" s="27"/>
      <c r="AL670" s="27"/>
    </row>
    <row r="671" spans="9:38" ht="12.75">
      <c r="I671" s="27"/>
      <c r="W671" s="27"/>
      <c r="AL671" s="27"/>
    </row>
    <row r="672" spans="9:38" ht="12.75">
      <c r="I672" s="27"/>
      <c r="W672" s="27"/>
      <c r="AL672" s="27"/>
    </row>
    <row r="673" spans="9:38" ht="12.75">
      <c r="I673" s="27"/>
      <c r="W673" s="27"/>
      <c r="AL673" s="27"/>
    </row>
    <row r="674" spans="9:38" ht="12.75">
      <c r="I674" s="27"/>
      <c r="W674" s="27"/>
      <c r="AL674" s="27"/>
    </row>
    <row r="675" spans="9:38" ht="12.75">
      <c r="I675" s="27"/>
      <c r="W675" s="27"/>
      <c r="AL675" s="27"/>
    </row>
    <row r="676" spans="9:38" ht="12.75">
      <c r="I676" s="27"/>
      <c r="W676" s="27"/>
      <c r="AL676" s="27"/>
    </row>
    <row r="677" spans="9:38" ht="12.75">
      <c r="I677" s="27"/>
      <c r="W677" s="27"/>
      <c r="AL677" s="27"/>
    </row>
    <row r="678" spans="9:38" ht="12.75">
      <c r="I678" s="27"/>
      <c r="W678" s="27"/>
      <c r="AL678" s="27"/>
    </row>
    <row r="679" spans="9:38" ht="12.75">
      <c r="I679" s="27"/>
      <c r="W679" s="27"/>
      <c r="AL679" s="27"/>
    </row>
    <row r="680" spans="9:38" ht="12.75">
      <c r="I680" s="27"/>
      <c r="W680" s="27"/>
      <c r="AL680" s="27"/>
    </row>
    <row r="681" spans="9:38" ht="12.75">
      <c r="I681" s="27"/>
      <c r="W681" s="27"/>
      <c r="AL681" s="27"/>
    </row>
    <row r="682" spans="9:38" ht="12.75">
      <c r="I682" s="27"/>
      <c r="W682" s="27"/>
      <c r="AL682" s="27"/>
    </row>
    <row r="683" spans="9:38" ht="12.75">
      <c r="I683" s="27"/>
      <c r="W683" s="27"/>
      <c r="AL683" s="27"/>
    </row>
    <row r="684" spans="9:38" ht="12.75">
      <c r="I684" s="27"/>
      <c r="W684" s="27"/>
      <c r="AL684" s="27"/>
    </row>
    <row r="685" spans="9:38" ht="12.75">
      <c r="I685" s="27"/>
      <c r="W685" s="27"/>
      <c r="AL685" s="27"/>
    </row>
    <row r="686" spans="9:38" ht="12.75">
      <c r="I686" s="27"/>
      <c r="W686" s="27"/>
      <c r="AL686" s="27"/>
    </row>
    <row r="687" spans="9:38" ht="12.75">
      <c r="I687" s="27"/>
      <c r="W687" s="27"/>
      <c r="AL687" s="27"/>
    </row>
    <row r="688" spans="9:38" ht="12.75">
      <c r="I688" s="27"/>
      <c r="W688" s="27"/>
      <c r="AL688" s="27"/>
    </row>
    <row r="689" spans="9:38" ht="12.75">
      <c r="I689" s="27"/>
      <c r="W689" s="27"/>
      <c r="AL689" s="27"/>
    </row>
    <row r="690" spans="9:38" ht="12.75">
      <c r="I690" s="27"/>
      <c r="W690" s="27"/>
      <c r="AL690" s="27"/>
    </row>
    <row r="691" spans="9:38" ht="12.75">
      <c r="I691" s="27"/>
      <c r="W691" s="27"/>
      <c r="AL691" s="27"/>
    </row>
    <row r="692" spans="9:38" ht="12.75">
      <c r="I692" s="27"/>
      <c r="W692" s="27"/>
      <c r="AL692" s="27"/>
    </row>
    <row r="693" spans="9:38" ht="12.75">
      <c r="I693" s="27"/>
      <c r="W693" s="27"/>
      <c r="AL693" s="27"/>
    </row>
    <row r="694" spans="9:38" ht="12.75">
      <c r="I694" s="27"/>
      <c r="W694" s="27"/>
      <c r="AL694" s="27"/>
    </row>
    <row r="695" spans="9:38" ht="12.75">
      <c r="I695" s="27"/>
      <c r="W695" s="27"/>
      <c r="AL695" s="27"/>
    </row>
    <row r="696" spans="9:38" ht="12.75">
      <c r="I696" s="27"/>
      <c r="W696" s="27"/>
      <c r="AL696" s="27"/>
    </row>
    <row r="697" spans="9:38" ht="12.75">
      <c r="I697" s="27"/>
      <c r="W697" s="27"/>
      <c r="AL697" s="27"/>
    </row>
    <row r="698" spans="9:38" ht="12.75">
      <c r="I698" s="27"/>
      <c r="W698" s="27"/>
      <c r="AL698" s="27"/>
    </row>
    <row r="699" spans="9:38" ht="12.75">
      <c r="I699" s="27"/>
      <c r="W699" s="27"/>
      <c r="AL699" s="27"/>
    </row>
    <row r="700" spans="9:38" ht="12.75">
      <c r="I700" s="27"/>
      <c r="W700" s="27"/>
      <c r="AL700" s="27"/>
    </row>
    <row r="701" spans="9:38" ht="12.75">
      <c r="I701" s="27"/>
      <c r="W701" s="27"/>
      <c r="AL701" s="27"/>
    </row>
    <row r="702" spans="9:38" ht="12.75">
      <c r="I702" s="27"/>
      <c r="W702" s="27"/>
      <c r="AL702" s="27"/>
    </row>
    <row r="703" spans="9:38" ht="12.75">
      <c r="I703" s="27"/>
      <c r="W703" s="27"/>
      <c r="AL703" s="27"/>
    </row>
    <row r="704" spans="9:38" ht="12.75">
      <c r="I704" s="27"/>
      <c r="W704" s="27"/>
      <c r="AL704" s="27"/>
    </row>
    <row r="705" spans="9:38" ht="12.75">
      <c r="I705" s="27"/>
      <c r="W705" s="27"/>
      <c r="AL705" s="27"/>
    </row>
    <row r="706" spans="9:38" ht="12.75">
      <c r="I706" s="27"/>
      <c r="W706" s="27"/>
      <c r="AL706" s="27"/>
    </row>
    <row r="707" spans="9:38" ht="12.75">
      <c r="I707" s="27"/>
      <c r="W707" s="27"/>
      <c r="AL707" s="27"/>
    </row>
    <row r="708" spans="9:38" ht="12.75">
      <c r="I708" s="27"/>
      <c r="W708" s="27"/>
      <c r="AL708" s="27"/>
    </row>
    <row r="709" spans="9:38" ht="12.75">
      <c r="I709" s="27"/>
      <c r="W709" s="27"/>
      <c r="AL709" s="27"/>
    </row>
    <row r="710" spans="9:38" ht="12.75">
      <c r="I710" s="27"/>
      <c r="W710" s="27"/>
      <c r="AL710" s="27"/>
    </row>
    <row r="711" spans="9:38" ht="12.75">
      <c r="I711" s="27"/>
      <c r="W711" s="27"/>
      <c r="AL711" s="27"/>
    </row>
    <row r="712" spans="9:38" ht="12.75">
      <c r="I712" s="27"/>
      <c r="W712" s="27"/>
      <c r="AL712" s="27"/>
    </row>
    <row r="713" spans="9:38" ht="12.75">
      <c r="I713" s="27"/>
      <c r="W713" s="27"/>
      <c r="AL713" s="27"/>
    </row>
    <row r="714" spans="9:38" ht="12.75">
      <c r="I714" s="27"/>
      <c r="W714" s="27"/>
      <c r="AL714" s="27"/>
    </row>
    <row r="715" spans="9:38" ht="12.75">
      <c r="I715" s="27"/>
      <c r="W715" s="27"/>
      <c r="AL715" s="27"/>
    </row>
    <row r="716" spans="9:38" ht="12.75">
      <c r="I716" s="27"/>
      <c r="W716" s="27"/>
      <c r="AL716" s="27"/>
    </row>
    <row r="717" spans="9:38" ht="12.75">
      <c r="I717" s="27"/>
      <c r="W717" s="27"/>
      <c r="AL717" s="27"/>
    </row>
    <row r="718" spans="9:38" ht="12.75">
      <c r="I718" s="27"/>
      <c r="W718" s="27"/>
      <c r="AL718" s="27"/>
    </row>
    <row r="719" spans="9:38" ht="12.75">
      <c r="I719" s="27"/>
      <c r="W719" s="27"/>
      <c r="AL719" s="27"/>
    </row>
    <row r="720" spans="9:38" ht="12.75">
      <c r="I720" s="27"/>
      <c r="W720" s="27"/>
      <c r="AL720" s="27"/>
    </row>
    <row r="721" spans="9:38" ht="12.75">
      <c r="I721" s="27"/>
      <c r="W721" s="27"/>
      <c r="AL721" s="27"/>
    </row>
    <row r="722" spans="9:38" ht="12.75">
      <c r="I722" s="27"/>
      <c r="W722" s="27"/>
      <c r="AL722" s="27"/>
    </row>
    <row r="723" spans="9:38" ht="12.75">
      <c r="I723" s="27"/>
      <c r="W723" s="27"/>
      <c r="AL723" s="27"/>
    </row>
    <row r="724" spans="9:38" ht="12.75">
      <c r="I724" s="27"/>
      <c r="W724" s="27"/>
      <c r="AL724" s="27"/>
    </row>
    <row r="725" spans="9:38" ht="12.75">
      <c r="I725" s="27"/>
      <c r="W725" s="27"/>
      <c r="AL725" s="27"/>
    </row>
    <row r="726" spans="9:38" ht="12.75">
      <c r="I726" s="27"/>
      <c r="W726" s="27"/>
      <c r="AL726" s="27"/>
    </row>
    <row r="727" spans="9:38" ht="12.75">
      <c r="I727" s="27"/>
      <c r="W727" s="27"/>
      <c r="AL727" s="27"/>
    </row>
    <row r="728" spans="9:38" ht="12.75">
      <c r="I728" s="27"/>
      <c r="W728" s="27"/>
      <c r="AL728" s="27"/>
    </row>
    <row r="729" spans="9:38" ht="12.75">
      <c r="I729" s="27"/>
      <c r="W729" s="27"/>
      <c r="AL729" s="27"/>
    </row>
    <row r="730" spans="9:38" ht="12.75">
      <c r="I730" s="27"/>
      <c r="W730" s="27"/>
      <c r="AL730" s="27"/>
    </row>
    <row r="731" spans="9:38" ht="12.75">
      <c r="I731" s="27"/>
      <c r="W731" s="27"/>
      <c r="AL731" s="27"/>
    </row>
    <row r="732" spans="9:38" ht="12.75">
      <c r="I732" s="27"/>
      <c r="W732" s="27"/>
      <c r="AL732" s="27"/>
    </row>
    <row r="733" spans="9:38" ht="12.75">
      <c r="I733" s="27"/>
      <c r="W733" s="27"/>
      <c r="AL733" s="27"/>
    </row>
    <row r="734" spans="9:38" ht="12.75">
      <c r="I734" s="27"/>
      <c r="W734" s="27"/>
      <c r="AL734" s="27"/>
    </row>
    <row r="735" spans="9:38" ht="12.75">
      <c r="I735" s="27"/>
      <c r="W735" s="27"/>
      <c r="AL735" s="27"/>
    </row>
    <row r="736" spans="9:38" ht="12.75">
      <c r="I736" s="27"/>
      <c r="W736" s="27"/>
      <c r="AL736" s="27"/>
    </row>
    <row r="737" spans="9:38" ht="12.75">
      <c r="I737" s="27"/>
      <c r="W737" s="27"/>
      <c r="AL737" s="27"/>
    </row>
    <row r="738" spans="9:38" ht="12.75">
      <c r="I738" s="27"/>
      <c r="W738" s="27"/>
      <c r="AL738" s="27"/>
    </row>
    <row r="739" spans="9:38" ht="12.75">
      <c r="I739" s="27"/>
      <c r="W739" s="27"/>
      <c r="AL739" s="27"/>
    </row>
    <row r="740" spans="9:38" ht="12.75">
      <c r="I740" s="27"/>
      <c r="W740" s="27"/>
      <c r="AL740" s="27"/>
    </row>
    <row r="741" spans="9:38" ht="12.75">
      <c r="I741" s="27"/>
      <c r="W741" s="27"/>
      <c r="AL741" s="27"/>
    </row>
    <row r="742" spans="9:38" ht="12.75">
      <c r="I742" s="27"/>
      <c r="W742" s="27"/>
      <c r="AL742" s="27"/>
    </row>
    <row r="743" spans="9:38" ht="12.75">
      <c r="I743" s="27"/>
      <c r="W743" s="27"/>
      <c r="AL743" s="27"/>
    </row>
    <row r="744" spans="9:38" ht="12.75">
      <c r="I744" s="27"/>
      <c r="W744" s="27"/>
      <c r="AL744" s="27"/>
    </row>
    <row r="745" spans="9:38" ht="12.75">
      <c r="I745" s="27"/>
      <c r="W745" s="27"/>
      <c r="AL745" s="27"/>
    </row>
    <row r="746" spans="9:38" ht="12.75">
      <c r="I746" s="27"/>
      <c r="W746" s="27"/>
      <c r="AL746" s="27"/>
    </row>
    <row r="747" spans="9:38" ht="12.75">
      <c r="I747" s="27"/>
      <c r="W747" s="27"/>
      <c r="AL747" s="27"/>
    </row>
    <row r="748" spans="9:38" ht="12.75">
      <c r="I748" s="27"/>
      <c r="W748" s="27"/>
      <c r="AL748" s="27"/>
    </row>
    <row r="749" spans="9:38" ht="12.75">
      <c r="I749" s="27"/>
      <c r="W749" s="27"/>
      <c r="AL749" s="27"/>
    </row>
    <row r="750" spans="9:38" ht="12.75">
      <c r="I750" s="27"/>
      <c r="W750" s="27"/>
      <c r="AL750" s="27"/>
    </row>
    <row r="751" spans="9:38" ht="12.75">
      <c r="I751" s="27"/>
      <c r="W751" s="27"/>
      <c r="AL751" s="27"/>
    </row>
    <row r="752" spans="9:38" ht="12.75">
      <c r="I752" s="27"/>
      <c r="W752" s="27"/>
      <c r="AL752" s="27"/>
    </row>
    <row r="753" spans="9:38" ht="12.75">
      <c r="I753" s="27"/>
      <c r="W753" s="27"/>
      <c r="AL753" s="27"/>
    </row>
    <row r="754" spans="9:38" ht="12.75">
      <c r="I754" s="27"/>
      <c r="W754" s="27"/>
      <c r="AL754" s="27"/>
    </row>
    <row r="755" spans="9:38" ht="12.75">
      <c r="I755" s="27"/>
      <c r="W755" s="27"/>
      <c r="AL755" s="27"/>
    </row>
    <row r="756" spans="9:38" ht="12.75">
      <c r="I756" s="27"/>
      <c r="W756" s="27"/>
      <c r="AL756" s="27"/>
    </row>
    <row r="757" spans="9:38" ht="12.75">
      <c r="I757" s="27"/>
      <c r="W757" s="27"/>
      <c r="AL757" s="27"/>
    </row>
    <row r="758" spans="9:38" ht="12.75">
      <c r="I758" s="27"/>
      <c r="W758" s="27"/>
      <c r="AL758" s="27"/>
    </row>
    <row r="759" spans="9:38" ht="12.75">
      <c r="I759" s="27"/>
      <c r="W759" s="27"/>
      <c r="AL759" s="27"/>
    </row>
    <row r="760" spans="9:38" ht="12.75">
      <c r="I760" s="27"/>
      <c r="W760" s="27"/>
      <c r="AL760" s="27"/>
    </row>
    <row r="761" spans="9:38" ht="12.75">
      <c r="I761" s="27"/>
      <c r="W761" s="27"/>
      <c r="AL761" s="27"/>
    </row>
    <row r="762" spans="9:38" ht="12.75">
      <c r="I762" s="27"/>
      <c r="W762" s="27"/>
      <c r="AL762" s="27"/>
    </row>
    <row r="763" spans="9:38" ht="12.75">
      <c r="I763" s="27"/>
      <c r="W763" s="27"/>
      <c r="AL763" s="27"/>
    </row>
    <row r="764" spans="9:38" ht="12.75">
      <c r="I764" s="27"/>
      <c r="W764" s="27"/>
      <c r="AL764" s="27"/>
    </row>
    <row r="765" spans="9:38" ht="12.75">
      <c r="I765" s="27"/>
      <c r="W765" s="27"/>
      <c r="AL765" s="27"/>
    </row>
    <row r="766" spans="9:38" ht="12.75">
      <c r="I766" s="27"/>
      <c r="W766" s="27"/>
      <c r="AL766" s="27"/>
    </row>
    <row r="767" spans="9:38" ht="12.75">
      <c r="I767" s="27"/>
      <c r="W767" s="27"/>
      <c r="AL767" s="27"/>
    </row>
    <row r="768" spans="9:38" ht="12.75">
      <c r="I768" s="27"/>
      <c r="W768" s="27"/>
      <c r="AL768" s="27"/>
    </row>
    <row r="769" spans="9:38" ht="12.75">
      <c r="I769" s="27"/>
      <c r="W769" s="27"/>
      <c r="AL769" s="27"/>
    </row>
    <row r="770" spans="9:38" ht="12.75">
      <c r="I770" s="27"/>
      <c r="W770" s="27"/>
      <c r="AL770" s="27"/>
    </row>
    <row r="771" spans="9:38" ht="12.75">
      <c r="I771" s="27"/>
      <c r="W771" s="27"/>
      <c r="AL771" s="27"/>
    </row>
    <row r="772" spans="9:38" ht="12.75">
      <c r="I772" s="27"/>
      <c r="W772" s="27"/>
      <c r="AL772" s="27"/>
    </row>
    <row r="773" spans="9:38" ht="12.75">
      <c r="I773" s="27"/>
      <c r="W773" s="27"/>
      <c r="AL773" s="27"/>
    </row>
    <row r="774" spans="9:38" ht="12.75">
      <c r="I774" s="27"/>
      <c r="W774" s="27"/>
      <c r="AL774" s="27"/>
    </row>
    <row r="775" spans="9:38" ht="12.75">
      <c r="I775" s="27"/>
      <c r="W775" s="27"/>
      <c r="AL775" s="27"/>
    </row>
    <row r="776" spans="9:38" ht="12.75">
      <c r="I776" s="27"/>
      <c r="W776" s="27"/>
      <c r="AL776" s="27"/>
    </row>
    <row r="777" spans="9:38" ht="12.75">
      <c r="I777" s="27"/>
      <c r="W777" s="27"/>
      <c r="AL777" s="27"/>
    </row>
    <row r="778" spans="9:38" ht="12.75">
      <c r="I778" s="27"/>
      <c r="W778" s="27"/>
      <c r="AL778" s="27"/>
    </row>
    <row r="779" spans="9:38" ht="12.75">
      <c r="I779" s="27"/>
      <c r="W779" s="27"/>
      <c r="AL779" s="27"/>
    </row>
    <row r="780" spans="9:38" ht="12.75">
      <c r="I780" s="27"/>
      <c r="W780" s="27"/>
      <c r="AL780" s="27"/>
    </row>
    <row r="781" spans="9:38" ht="12.75">
      <c r="I781" s="27"/>
      <c r="W781" s="27"/>
      <c r="AL781" s="27"/>
    </row>
    <row r="782" spans="9:38" ht="12.75">
      <c r="I782" s="27"/>
      <c r="W782" s="27"/>
      <c r="AL782" s="27"/>
    </row>
    <row r="783" spans="9:38" ht="12.75">
      <c r="I783" s="27"/>
      <c r="W783" s="27"/>
      <c r="AL783" s="27"/>
    </row>
    <row r="784" spans="9:38" ht="12.75">
      <c r="I784" s="27"/>
      <c r="W784" s="27"/>
      <c r="AL784" s="27"/>
    </row>
    <row r="785" spans="9:38" ht="12.75">
      <c r="I785" s="27"/>
      <c r="W785" s="27"/>
      <c r="AL785" s="27"/>
    </row>
    <row r="786" spans="9:38" ht="12.75">
      <c r="I786" s="27"/>
      <c r="W786" s="27"/>
      <c r="AL786" s="27"/>
    </row>
    <row r="787" spans="9:38" ht="12.75">
      <c r="I787" s="27"/>
      <c r="W787" s="27"/>
      <c r="AL787" s="27"/>
    </row>
    <row r="788" spans="9:38" ht="12.75">
      <c r="I788" s="27"/>
      <c r="W788" s="27"/>
      <c r="AL788" s="27"/>
    </row>
    <row r="789" spans="9:38" ht="12.75">
      <c r="I789" s="27"/>
      <c r="W789" s="27"/>
      <c r="AL789" s="27"/>
    </row>
    <row r="790" spans="9:38" ht="12.75">
      <c r="I790" s="27"/>
      <c r="W790" s="27"/>
      <c r="AL790" s="27"/>
    </row>
    <row r="791" spans="9:38" ht="12.75">
      <c r="I791" s="27"/>
      <c r="W791" s="27"/>
      <c r="AL791" s="27"/>
    </row>
    <row r="792" spans="9:38" ht="12.75">
      <c r="I792" s="27"/>
      <c r="W792" s="27"/>
      <c r="AL792" s="27"/>
    </row>
    <row r="793" spans="9:38" ht="12.75">
      <c r="I793" s="27"/>
      <c r="W793" s="27"/>
      <c r="AL793" s="27"/>
    </row>
    <row r="794" spans="9:38" ht="12.75">
      <c r="I794" s="27"/>
      <c r="W794" s="27"/>
      <c r="AL794" s="27"/>
    </row>
    <row r="795" spans="9:38" ht="12.75">
      <c r="I795" s="27"/>
      <c r="W795" s="27"/>
      <c r="AL795" s="27"/>
    </row>
    <row r="796" spans="9:38" ht="12.75">
      <c r="I796" s="27"/>
      <c r="W796" s="27"/>
      <c r="AL796" s="27"/>
    </row>
    <row r="797" spans="9:38" ht="12.75">
      <c r="I797" s="27"/>
      <c r="W797" s="27"/>
      <c r="AL797" s="27"/>
    </row>
    <row r="798" spans="9:38" ht="12.75">
      <c r="I798" s="27"/>
      <c r="W798" s="27"/>
      <c r="AL798" s="27"/>
    </row>
    <row r="799" spans="9:38" ht="12.75">
      <c r="I799" s="27"/>
      <c r="W799" s="27"/>
      <c r="AL799" s="27"/>
    </row>
    <row r="800" spans="9:38" ht="12.75">
      <c r="I800" s="27"/>
      <c r="W800" s="27"/>
      <c r="AL800" s="27"/>
    </row>
    <row r="801" spans="9:38" ht="12.75">
      <c r="I801" s="27"/>
      <c r="W801" s="27"/>
      <c r="AL801" s="27"/>
    </row>
    <row r="802" spans="9:38" ht="12.75">
      <c r="I802" s="27"/>
      <c r="W802" s="27"/>
      <c r="AL802" s="27"/>
    </row>
    <row r="803" spans="9:38" ht="12.75">
      <c r="I803" s="27"/>
      <c r="W803" s="27"/>
      <c r="AL803" s="27"/>
    </row>
    <row r="804" spans="9:38" ht="12.75">
      <c r="I804" s="27"/>
      <c r="W804" s="27"/>
      <c r="AL804" s="27"/>
    </row>
    <row r="805" spans="9:38" ht="12.75">
      <c r="I805" s="27"/>
      <c r="W805" s="27"/>
      <c r="AL805" s="27"/>
    </row>
    <row r="806" spans="9:38" ht="12.75">
      <c r="I806" s="27"/>
      <c r="W806" s="27"/>
      <c r="AL806" s="27"/>
    </row>
    <row r="807" spans="9:38" ht="12.75">
      <c r="I807" s="27"/>
      <c r="W807" s="27"/>
      <c r="AL807" s="27"/>
    </row>
    <row r="808" spans="9:38" ht="12.75">
      <c r="I808" s="27"/>
      <c r="W808" s="27"/>
      <c r="AL808" s="27"/>
    </row>
    <row r="809" spans="9:38" ht="12.75">
      <c r="I809" s="27"/>
      <c r="W809" s="27"/>
      <c r="AL809" s="27"/>
    </row>
    <row r="810" spans="9:38" ht="12.75">
      <c r="I810" s="27"/>
      <c r="W810" s="27"/>
      <c r="AL810" s="27"/>
    </row>
    <row r="811" spans="9:38" ht="12.75">
      <c r="I811" s="27"/>
      <c r="W811" s="27"/>
      <c r="AL811" s="27"/>
    </row>
    <row r="812" spans="9:38" ht="12.75">
      <c r="I812" s="27"/>
      <c r="W812" s="27"/>
      <c r="AL812" s="27"/>
    </row>
    <row r="813" spans="9:38" ht="12.75">
      <c r="I813" s="27"/>
      <c r="W813" s="27"/>
      <c r="AL813" s="27"/>
    </row>
    <row r="814" spans="9:38" ht="12.75">
      <c r="I814" s="27"/>
      <c r="W814" s="27"/>
      <c r="AL814" s="27"/>
    </row>
    <row r="815" spans="9:38" ht="12.75">
      <c r="I815" s="27"/>
      <c r="W815" s="27"/>
      <c r="AL815" s="27"/>
    </row>
    <row r="816" spans="9:38" ht="12.75">
      <c r="I816" s="27"/>
      <c r="W816" s="27"/>
      <c r="AL816" s="27"/>
    </row>
    <row r="817" spans="9:38" ht="12.75">
      <c r="I817" s="27"/>
      <c r="W817" s="27"/>
      <c r="AL817" s="27"/>
    </row>
    <row r="818" spans="9:38" ht="12.75">
      <c r="I818" s="27"/>
      <c r="W818" s="27"/>
      <c r="AL818" s="27"/>
    </row>
    <row r="819" spans="9:38" ht="12.75">
      <c r="I819" s="27"/>
      <c r="W819" s="27"/>
      <c r="AL819" s="27"/>
    </row>
    <row r="820" spans="9:38" ht="12.75">
      <c r="I820" s="27"/>
      <c r="W820" s="27"/>
      <c r="AL820" s="27"/>
    </row>
    <row r="821" spans="9:38" ht="12.75">
      <c r="I821" s="27"/>
      <c r="W821" s="27"/>
      <c r="AL821" s="27"/>
    </row>
    <row r="822" spans="9:38" ht="12.75">
      <c r="I822" s="27"/>
      <c r="W822" s="27"/>
      <c r="AL822" s="27"/>
    </row>
    <row r="823" spans="9:38" ht="12.75">
      <c r="I823" s="27"/>
      <c r="W823" s="27"/>
      <c r="AL823" s="27"/>
    </row>
    <row r="824" spans="9:38" ht="12.75">
      <c r="I824" s="27"/>
      <c r="W824" s="27"/>
      <c r="AL824" s="27"/>
    </row>
    <row r="825" spans="9:38" ht="12.75">
      <c r="I825" s="27"/>
      <c r="W825" s="27"/>
      <c r="AL825" s="27"/>
    </row>
    <row r="826" spans="9:38" ht="12.75">
      <c r="I826" s="27"/>
      <c r="W826" s="27"/>
      <c r="AL826" s="27"/>
    </row>
    <row r="827" spans="9:38" ht="12.75">
      <c r="I827" s="27"/>
      <c r="W827" s="27"/>
      <c r="AL827" s="27"/>
    </row>
    <row r="828" spans="9:38" ht="12.75">
      <c r="I828" s="27"/>
      <c r="W828" s="27"/>
      <c r="AL828" s="27"/>
    </row>
    <row r="829" spans="9:38" ht="12.75">
      <c r="I829" s="27"/>
      <c r="W829" s="27"/>
      <c r="AL829" s="27"/>
    </row>
    <row r="830" spans="9:38" ht="12.75">
      <c r="I830" s="27"/>
      <c r="W830" s="27"/>
      <c r="AL830" s="27"/>
    </row>
    <row r="831" spans="9:38" ht="12.75">
      <c r="I831" s="27"/>
      <c r="W831" s="27"/>
      <c r="AL831" s="27"/>
    </row>
    <row r="832" spans="9:38" ht="12.75">
      <c r="I832" s="27"/>
      <c r="W832" s="27"/>
      <c r="AL832" s="27"/>
    </row>
    <row r="833" spans="9:38" ht="12.75">
      <c r="I833" s="27"/>
      <c r="W833" s="27"/>
      <c r="AL833" s="27"/>
    </row>
    <row r="834" spans="9:38" ht="12.75">
      <c r="I834" s="27"/>
      <c r="W834" s="27"/>
      <c r="AL834" s="27"/>
    </row>
    <row r="835" spans="9:38" ht="12.75">
      <c r="I835" s="27"/>
      <c r="W835" s="27"/>
      <c r="AL835" s="27"/>
    </row>
    <row r="836" spans="9:38" ht="12.75">
      <c r="I836" s="27"/>
      <c r="W836" s="27"/>
      <c r="AL836" s="27"/>
    </row>
    <row r="837" spans="9:38" ht="12.75">
      <c r="I837" s="27"/>
      <c r="W837" s="27"/>
      <c r="AL837" s="27"/>
    </row>
    <row r="838" spans="9:38" ht="12.75">
      <c r="I838" s="27"/>
      <c r="W838" s="27"/>
      <c r="AL838" s="27"/>
    </row>
    <row r="839" spans="9:38" ht="12.75">
      <c r="I839" s="27"/>
      <c r="W839" s="27"/>
      <c r="AL839" s="27"/>
    </row>
    <row r="840" spans="9:38" ht="12.75">
      <c r="I840" s="27"/>
      <c r="W840" s="27"/>
      <c r="AL840" s="27"/>
    </row>
    <row r="841" spans="9:38" ht="12.75">
      <c r="I841" s="27"/>
      <c r="W841" s="27"/>
      <c r="AL841" s="27"/>
    </row>
    <row r="842" spans="9:38" ht="12.75">
      <c r="I842" s="27"/>
      <c r="W842" s="27"/>
      <c r="AL842" s="27"/>
    </row>
    <row r="843" spans="9:38" ht="12.75">
      <c r="I843" s="27"/>
      <c r="W843" s="27"/>
      <c r="AL843" s="27"/>
    </row>
    <row r="844" spans="9:38" ht="12.75">
      <c r="I844" s="27"/>
      <c r="W844" s="27"/>
      <c r="AL844" s="27"/>
    </row>
    <row r="845" spans="9:38" ht="12.75">
      <c r="I845" s="27"/>
      <c r="W845" s="27"/>
      <c r="AL845" s="27"/>
    </row>
    <row r="846" spans="9:38" ht="12.75">
      <c r="I846" s="27"/>
      <c r="W846" s="27"/>
      <c r="AL846" s="27"/>
    </row>
    <row r="847" spans="9:38" ht="12.75">
      <c r="I847" s="27"/>
      <c r="W847" s="27"/>
      <c r="AL847" s="27"/>
    </row>
    <row r="848" spans="9:38" ht="12.75">
      <c r="I848" s="27"/>
      <c r="W848" s="27"/>
      <c r="AL848" s="27"/>
    </row>
    <row r="849" spans="9:38" ht="12.75">
      <c r="I849" s="27"/>
      <c r="W849" s="27"/>
      <c r="AL849" s="27"/>
    </row>
    <row r="850" spans="9:38" ht="12.75">
      <c r="I850" s="27"/>
      <c r="W850" s="27"/>
      <c r="AL850" s="27"/>
    </row>
    <row r="851" spans="9:38" ht="12.75">
      <c r="I851" s="27"/>
      <c r="W851" s="27"/>
      <c r="AL851" s="27"/>
    </row>
    <row r="852" spans="9:38" ht="12.75">
      <c r="I852" s="27"/>
      <c r="W852" s="27"/>
      <c r="AL852" s="27"/>
    </row>
    <row r="853" spans="9:38" ht="12.75">
      <c r="I853" s="27"/>
      <c r="W853" s="27"/>
      <c r="AL853" s="27"/>
    </row>
    <row r="854" spans="9:38" ht="12.75">
      <c r="I854" s="27"/>
      <c r="W854" s="27"/>
      <c r="AL854" s="27"/>
    </row>
    <row r="855" spans="9:38" ht="12.75">
      <c r="I855" s="27"/>
      <c r="W855" s="27"/>
      <c r="AL855" s="27"/>
    </row>
    <row r="856" spans="9:38" ht="12.75">
      <c r="I856" s="27"/>
      <c r="W856" s="27"/>
      <c r="AL856" s="27"/>
    </row>
    <row r="857" spans="9:38" ht="12.75">
      <c r="I857" s="27"/>
      <c r="W857" s="27"/>
      <c r="AL857" s="27"/>
    </row>
    <row r="858" spans="9:38" ht="12.75">
      <c r="I858" s="27"/>
      <c r="W858" s="27"/>
      <c r="AL858" s="27"/>
    </row>
    <row r="859" spans="9:38" ht="12.75">
      <c r="I859" s="27"/>
      <c r="W859" s="27"/>
      <c r="AL859" s="27"/>
    </row>
    <row r="860" spans="9:38" ht="12.75">
      <c r="I860" s="27"/>
      <c r="W860" s="27"/>
      <c r="AL860" s="27"/>
    </row>
    <row r="861" spans="9:38" ht="12.75">
      <c r="I861" s="27"/>
      <c r="W861" s="27"/>
      <c r="AL861" s="27"/>
    </row>
    <row r="862" spans="9:38" ht="12.75">
      <c r="I862" s="27"/>
      <c r="W862" s="27"/>
      <c r="AL862" s="27"/>
    </row>
    <row r="863" spans="9:38" ht="12.75">
      <c r="I863" s="27"/>
      <c r="W863" s="27"/>
      <c r="AL863" s="27"/>
    </row>
    <row r="864" spans="9:38" ht="12.75">
      <c r="I864" s="27"/>
      <c r="W864" s="27"/>
      <c r="AL864" s="27"/>
    </row>
    <row r="865" spans="9:38" ht="12.75">
      <c r="I865" s="27"/>
      <c r="W865" s="27"/>
      <c r="AL865" s="27"/>
    </row>
    <row r="866" spans="9:38" ht="12.75">
      <c r="I866" s="27"/>
      <c r="W866" s="27"/>
      <c r="AL866" s="27"/>
    </row>
    <row r="867" spans="9:38" ht="12.75">
      <c r="I867" s="27"/>
      <c r="W867" s="27"/>
      <c r="AL867" s="27"/>
    </row>
    <row r="868" spans="9:38" ht="12.75">
      <c r="I868" s="27"/>
      <c r="W868" s="27"/>
      <c r="AL868" s="27"/>
    </row>
    <row r="869" spans="9:38" ht="12.75">
      <c r="I869" s="27"/>
      <c r="W869" s="27"/>
      <c r="AL869" s="27"/>
    </row>
    <row r="870" spans="9:38" ht="12.75">
      <c r="I870" s="27"/>
      <c r="W870" s="27"/>
      <c r="AL870" s="27"/>
    </row>
    <row r="871" spans="9:38" ht="12.75">
      <c r="I871" s="27"/>
      <c r="W871" s="27"/>
      <c r="AL871" s="27"/>
    </row>
    <row r="872" spans="9:38" ht="12.75">
      <c r="I872" s="27"/>
      <c r="W872" s="27"/>
      <c r="AL872" s="27"/>
    </row>
    <row r="873" spans="9:38" ht="12.75">
      <c r="I873" s="27"/>
      <c r="W873" s="27"/>
      <c r="AL873" s="27"/>
    </row>
    <row r="874" spans="9:38" ht="12.75">
      <c r="I874" s="27"/>
      <c r="W874" s="27"/>
      <c r="AL874" s="27"/>
    </row>
    <row r="875" spans="9:38" ht="12.75">
      <c r="I875" s="27"/>
      <c r="W875" s="27"/>
      <c r="AL875" s="27"/>
    </row>
    <row r="876" spans="9:38" ht="12.75">
      <c r="I876" s="27"/>
      <c r="W876" s="27"/>
      <c r="AL876" s="27"/>
    </row>
    <row r="877" spans="9:38" ht="12.75">
      <c r="I877" s="27"/>
      <c r="W877" s="27"/>
      <c r="AL877" s="27"/>
    </row>
    <row r="878" spans="9:38" ht="12.75">
      <c r="I878" s="27"/>
      <c r="W878" s="27"/>
      <c r="AL878" s="27"/>
    </row>
    <row r="879" spans="9:38" ht="12.75">
      <c r="I879" s="27"/>
      <c r="W879" s="27"/>
      <c r="AL879" s="27"/>
    </row>
    <row r="880" spans="9:38" ht="12.75">
      <c r="I880" s="27"/>
      <c r="W880" s="27"/>
      <c r="AL880" s="27"/>
    </row>
    <row r="881" spans="9:38" ht="12.75">
      <c r="I881" s="27"/>
      <c r="W881" s="27"/>
      <c r="AL881" s="27"/>
    </row>
    <row r="882" spans="9:38" ht="12.75">
      <c r="I882" s="27"/>
      <c r="W882" s="27"/>
      <c r="AL882" s="27"/>
    </row>
    <row r="883" spans="9:38" ht="12.75">
      <c r="I883" s="27"/>
      <c r="W883" s="27"/>
      <c r="AL883" s="27"/>
    </row>
    <row r="884" spans="9:38" ht="12.75">
      <c r="I884" s="27"/>
      <c r="W884" s="27"/>
      <c r="AL884" s="27"/>
    </row>
    <row r="885" spans="9:38" ht="12.75">
      <c r="I885" s="27"/>
      <c r="W885" s="27"/>
      <c r="AL885" s="27"/>
    </row>
    <row r="886" spans="9:38" ht="12.75">
      <c r="I886" s="27"/>
      <c r="W886" s="27"/>
      <c r="AL886" s="27"/>
    </row>
    <row r="887" spans="9:38" ht="12.75">
      <c r="I887" s="27"/>
      <c r="W887" s="27"/>
      <c r="AL887" s="27"/>
    </row>
    <row r="888" spans="9:38" ht="12.75">
      <c r="I888" s="27"/>
      <c r="W888" s="27"/>
      <c r="AL888" s="27"/>
    </row>
    <row r="889" spans="9:38" ht="12.75">
      <c r="I889" s="27"/>
      <c r="W889" s="27"/>
      <c r="AL889" s="27"/>
    </row>
    <row r="890" spans="9:38" ht="12.75">
      <c r="I890" s="27"/>
      <c r="W890" s="27"/>
      <c r="AL890" s="27"/>
    </row>
    <row r="891" spans="9:38" ht="12.75">
      <c r="I891" s="27"/>
      <c r="W891" s="27"/>
      <c r="AL891" s="27"/>
    </row>
    <row r="892" spans="9:38" ht="12.75">
      <c r="I892" s="27"/>
      <c r="W892" s="27"/>
      <c r="AL892" s="27"/>
    </row>
    <row r="893" spans="9:38" ht="12.75">
      <c r="I893" s="27"/>
      <c r="W893" s="27"/>
      <c r="AL893" s="27"/>
    </row>
    <row r="894" spans="9:38" ht="12.75">
      <c r="I894" s="27"/>
      <c r="W894" s="27"/>
      <c r="AL894" s="27"/>
    </row>
    <row r="895" spans="9:38" ht="12.75">
      <c r="I895" s="27"/>
      <c r="W895" s="27"/>
      <c r="AL895" s="27"/>
    </row>
    <row r="896" spans="9:38" ht="12.75">
      <c r="I896" s="27"/>
      <c r="W896" s="27"/>
      <c r="AL896" s="27"/>
    </row>
    <row r="897" spans="9:38" ht="12.75">
      <c r="I897" s="27"/>
      <c r="W897" s="27"/>
      <c r="AL897" s="27"/>
    </row>
    <row r="898" spans="9:38" ht="12.75">
      <c r="I898" s="27"/>
      <c r="W898" s="27"/>
      <c r="AL898" s="27"/>
    </row>
    <row r="899" spans="9:38" ht="12.75">
      <c r="I899" s="27"/>
      <c r="W899" s="27"/>
      <c r="AL899" s="27"/>
    </row>
    <row r="900" spans="9:38" ht="12.75">
      <c r="I900" s="27"/>
      <c r="W900" s="27"/>
      <c r="AL900" s="27"/>
    </row>
    <row r="901" spans="9:38" ht="12.75">
      <c r="I901" s="27"/>
      <c r="W901" s="27"/>
      <c r="AL901" s="27"/>
    </row>
    <row r="902" spans="9:38" ht="12.75">
      <c r="I902" s="27"/>
      <c r="W902" s="27"/>
      <c r="AL902" s="27"/>
    </row>
    <row r="903" spans="9:38" ht="12.75">
      <c r="I903" s="27"/>
      <c r="W903" s="27"/>
      <c r="AL903" s="27"/>
    </row>
    <row r="904" spans="9:38" ht="12.75">
      <c r="I904" s="27"/>
      <c r="W904" s="27"/>
      <c r="AL904" s="27"/>
    </row>
    <row r="905" spans="9:38" ht="12.75">
      <c r="I905" s="27"/>
      <c r="W905" s="27"/>
      <c r="AL905" s="27"/>
    </row>
    <row r="906" spans="9:38" ht="12.75">
      <c r="I906" s="27"/>
      <c r="W906" s="27"/>
      <c r="AL906" s="27"/>
    </row>
    <row r="907" spans="9:38" ht="12.75">
      <c r="I907" s="27"/>
      <c r="W907" s="27"/>
      <c r="AL907" s="27"/>
    </row>
    <row r="908" spans="9:38" ht="12.75">
      <c r="I908" s="27"/>
      <c r="W908" s="27"/>
      <c r="AL908" s="27"/>
    </row>
    <row r="909" spans="9:38" ht="12.75">
      <c r="I909" s="27"/>
      <c r="W909" s="27"/>
      <c r="AL909" s="27"/>
    </row>
    <row r="910" spans="9:38" ht="12.75">
      <c r="I910" s="27"/>
      <c r="W910" s="27"/>
      <c r="AL910" s="27"/>
    </row>
    <row r="911" spans="9:38" ht="12.75">
      <c r="I911" s="27"/>
      <c r="W911" s="27"/>
      <c r="AL911" s="27"/>
    </row>
    <row r="912" spans="9:38" ht="12.75">
      <c r="I912" s="27"/>
      <c r="W912" s="27"/>
      <c r="AL912" s="27"/>
    </row>
    <row r="913" spans="9:38" ht="12.75">
      <c r="I913" s="27"/>
      <c r="W913" s="27"/>
      <c r="AL913" s="27"/>
    </row>
    <row r="914" spans="9:38" ht="12.75">
      <c r="I914" s="27"/>
      <c r="W914" s="27"/>
      <c r="AL914" s="27"/>
    </row>
    <row r="915" spans="9:38" ht="12.75">
      <c r="I915" s="27"/>
      <c r="W915" s="27"/>
      <c r="AL915" s="27"/>
    </row>
    <row r="916" spans="9:38" ht="12.75">
      <c r="I916" s="27"/>
      <c r="W916" s="27"/>
      <c r="AL916" s="27"/>
    </row>
    <row r="917" spans="9:38" ht="12.75">
      <c r="I917" s="27"/>
      <c r="W917" s="27"/>
      <c r="AL917" s="27"/>
    </row>
    <row r="918" spans="9:38" ht="12.75">
      <c r="I918" s="27"/>
      <c r="W918" s="27"/>
      <c r="AL918" s="27"/>
    </row>
    <row r="919" spans="9:38" ht="12.75">
      <c r="I919" s="27"/>
      <c r="W919" s="27"/>
      <c r="AL919" s="27"/>
    </row>
    <row r="920" spans="9:38" ht="12.75">
      <c r="I920" s="27"/>
      <c r="W920" s="27"/>
      <c r="AL920" s="27"/>
    </row>
    <row r="921" spans="9:38" ht="12.75">
      <c r="I921" s="27"/>
      <c r="W921" s="27"/>
      <c r="AL921" s="27"/>
    </row>
    <row r="922" spans="9:38" ht="12.75">
      <c r="I922" s="27"/>
      <c r="W922" s="27"/>
      <c r="AL922" s="27"/>
    </row>
    <row r="923" spans="9:38" ht="12.75">
      <c r="I923" s="27"/>
      <c r="W923" s="27"/>
      <c r="AL923" s="27"/>
    </row>
    <row r="924" spans="9:38" ht="12.75">
      <c r="I924" s="27"/>
      <c r="W924" s="27"/>
      <c r="AL924" s="27"/>
    </row>
    <row r="925" spans="9:38" ht="12.75">
      <c r="I925" s="27"/>
      <c r="W925" s="27"/>
      <c r="AL925" s="27"/>
    </row>
    <row r="926" spans="9:38" ht="12.75">
      <c r="I926" s="27"/>
      <c r="W926" s="27"/>
      <c r="AL926" s="27"/>
    </row>
    <row r="927" spans="9:38" ht="12.75">
      <c r="I927" s="27"/>
      <c r="W927" s="27"/>
      <c r="AL927" s="27"/>
    </row>
    <row r="928" spans="9:38" ht="12.75">
      <c r="I928" s="27"/>
      <c r="W928" s="27"/>
      <c r="AL928" s="27"/>
    </row>
    <row r="929" spans="9:38" ht="12.75">
      <c r="I929" s="27"/>
      <c r="W929" s="27"/>
      <c r="AL929" s="27"/>
    </row>
    <row r="930" spans="9:38" ht="12.75">
      <c r="I930" s="27"/>
      <c r="W930" s="27"/>
      <c r="AL930" s="27"/>
    </row>
    <row r="931" spans="9:38" ht="12.75">
      <c r="I931" s="27"/>
      <c r="W931" s="27"/>
      <c r="AL931" s="27"/>
    </row>
    <row r="932" spans="9:38" ht="12.75">
      <c r="I932" s="27"/>
      <c r="W932" s="27"/>
      <c r="AL932" s="27"/>
    </row>
    <row r="933" spans="9:38" ht="12.75">
      <c r="I933" s="27"/>
      <c r="W933" s="27"/>
      <c r="AL933" s="27"/>
    </row>
    <row r="934" spans="9:38" ht="12.75">
      <c r="I934" s="27"/>
      <c r="W934" s="27"/>
      <c r="AL934" s="27"/>
    </row>
    <row r="935" spans="9:38" ht="12.75">
      <c r="I935" s="27"/>
      <c r="W935" s="27"/>
      <c r="AL935" s="27"/>
    </row>
    <row r="936" spans="9:38" ht="12.75">
      <c r="I936" s="27"/>
      <c r="W936" s="27"/>
      <c r="AL936" s="27"/>
    </row>
    <row r="937" spans="9:38" ht="12.75">
      <c r="I937" s="27"/>
      <c r="W937" s="27"/>
      <c r="AL937" s="27"/>
    </row>
    <row r="938" spans="9:38" ht="12.75">
      <c r="I938" s="27"/>
      <c r="W938" s="27"/>
      <c r="AL938" s="27"/>
    </row>
    <row r="939" spans="9:38" ht="12.75">
      <c r="I939" s="27"/>
      <c r="W939" s="27"/>
      <c r="AL939" s="27"/>
    </row>
    <row r="940" spans="9:38" ht="12.75">
      <c r="I940" s="27"/>
      <c r="W940" s="27"/>
      <c r="AL940" s="27"/>
    </row>
    <row r="941" spans="9:38" ht="12.75">
      <c r="I941" s="27"/>
      <c r="W941" s="27"/>
      <c r="AL941" s="27"/>
    </row>
    <row r="942" spans="9:38" ht="12.75">
      <c r="I942" s="27"/>
      <c r="W942" s="27"/>
      <c r="AL942" s="27"/>
    </row>
    <row r="943" spans="9:38" ht="12.75">
      <c r="I943" s="27"/>
      <c r="W943" s="27"/>
      <c r="AL943" s="27"/>
    </row>
    <row r="944" spans="9:38" ht="12.75">
      <c r="I944" s="27"/>
      <c r="W944" s="27"/>
      <c r="AL944" s="27"/>
    </row>
    <row r="945" spans="9:38" ht="12.75">
      <c r="I945" s="27"/>
      <c r="W945" s="27"/>
      <c r="AL945" s="27"/>
    </row>
    <row r="946" spans="9:38" ht="12.75">
      <c r="I946" s="27"/>
      <c r="W946" s="27"/>
      <c r="AL946" s="27"/>
    </row>
    <row r="947" spans="9:38" ht="12.75">
      <c r="I947" s="27"/>
      <c r="W947" s="27"/>
      <c r="AL947" s="27"/>
    </row>
    <row r="948" spans="9:38" ht="12.75">
      <c r="I948" s="27"/>
      <c r="W948" s="27"/>
      <c r="AL948" s="27"/>
    </row>
    <row r="949" spans="9:38" ht="12.75">
      <c r="I949" s="27"/>
      <c r="W949" s="27"/>
      <c r="AL949" s="27"/>
    </row>
    <row r="950" spans="9:38" ht="12.75">
      <c r="I950" s="27"/>
      <c r="W950" s="27"/>
      <c r="AL950" s="27"/>
    </row>
    <row r="951" spans="9:38" ht="12.75">
      <c r="I951" s="27"/>
      <c r="W951" s="27"/>
      <c r="AL951" s="27"/>
    </row>
    <row r="952" spans="9:38" ht="12.75">
      <c r="I952" s="27"/>
      <c r="W952" s="27"/>
      <c r="AL952" s="27"/>
    </row>
    <row r="953" spans="9:38" ht="12.75">
      <c r="I953" s="27"/>
      <c r="W953" s="27"/>
      <c r="AL953" s="27"/>
    </row>
    <row r="954" spans="9:38" ht="12.75">
      <c r="I954" s="27"/>
      <c r="W954" s="27"/>
      <c r="AL954" s="27"/>
    </row>
    <row r="955" spans="9:38" ht="12.75">
      <c r="I955" s="27"/>
      <c r="W955" s="27"/>
      <c r="AL955" s="27"/>
    </row>
    <row r="956" spans="9:38" ht="12.75">
      <c r="I956" s="27"/>
      <c r="W956" s="27"/>
      <c r="AL956" s="27"/>
    </row>
    <row r="957" spans="9:38" ht="12.75">
      <c r="I957" s="27"/>
      <c r="W957" s="27"/>
      <c r="AL957" s="27"/>
    </row>
    <row r="958" spans="9:38" ht="12.75">
      <c r="I958" s="27"/>
      <c r="W958" s="27"/>
      <c r="AL958" s="27"/>
    </row>
    <row r="959" spans="9:38" ht="12.75">
      <c r="I959" s="27"/>
      <c r="W959" s="27"/>
      <c r="AL959" s="27"/>
    </row>
    <row r="960" spans="9:38" ht="12.75">
      <c r="I960" s="27"/>
      <c r="W960" s="27"/>
      <c r="AL960" s="27"/>
    </row>
    <row r="961" spans="9:38" ht="12.75">
      <c r="I961" s="27"/>
      <c r="W961" s="27"/>
      <c r="AL961" s="27"/>
    </row>
    <row r="962" spans="9:38" ht="12.75">
      <c r="I962" s="27"/>
      <c r="W962" s="27"/>
      <c r="AL962" s="27"/>
    </row>
    <row r="963" spans="9:38" ht="12.75">
      <c r="I963" s="27"/>
      <c r="W963" s="27"/>
      <c r="AL963" s="27"/>
    </row>
    <row r="964" spans="9:38" ht="12.75">
      <c r="I964" s="27"/>
      <c r="W964" s="27"/>
      <c r="AL964" s="27"/>
    </row>
    <row r="965" spans="9:38" ht="12.75">
      <c r="I965" s="27"/>
      <c r="W965" s="27"/>
      <c r="AL965" s="27"/>
    </row>
    <row r="966" spans="9:38" ht="12.75">
      <c r="I966" s="27"/>
      <c r="W966" s="27"/>
      <c r="AL966" s="27"/>
    </row>
    <row r="967" spans="9:38" ht="12.75">
      <c r="I967" s="27"/>
      <c r="W967" s="27"/>
      <c r="AL967" s="27"/>
    </row>
    <row r="968" spans="9:38" ht="12.75">
      <c r="I968" s="27"/>
      <c r="W968" s="27"/>
      <c r="AL968" s="27"/>
    </row>
    <row r="969" spans="9:38" ht="12.75">
      <c r="I969" s="27"/>
      <c r="W969" s="27"/>
      <c r="AL969" s="27"/>
    </row>
    <row r="970" spans="9:38" ht="12.75">
      <c r="I970" s="27"/>
      <c r="W970" s="27"/>
      <c r="AL970" s="27"/>
    </row>
    <row r="971" spans="9:38" ht="12.75">
      <c r="I971" s="27"/>
      <c r="W971" s="27"/>
      <c r="AL971" s="27"/>
    </row>
    <row r="972" spans="9:38" ht="12.75">
      <c r="I972" s="27"/>
      <c r="W972" s="27"/>
      <c r="AL972" s="27"/>
    </row>
    <row r="973" spans="9:38" ht="12.75">
      <c r="I973" s="27"/>
      <c r="W973" s="27"/>
      <c r="AL973" s="27"/>
    </row>
    <row r="974" spans="9:38" ht="12.75">
      <c r="I974" s="27"/>
      <c r="W974" s="27"/>
      <c r="AL974" s="27"/>
    </row>
    <row r="975" spans="9:38" ht="12.75">
      <c r="I975" s="27"/>
      <c r="W975" s="27"/>
      <c r="AL975" s="27"/>
    </row>
    <row r="976" spans="9:38" ht="12.75">
      <c r="I976" s="27"/>
      <c r="W976" s="27"/>
      <c r="AL976" s="27"/>
    </row>
    <row r="977" spans="9:38" ht="12.75">
      <c r="I977" s="27"/>
      <c r="W977" s="27"/>
      <c r="AL977" s="27"/>
    </row>
    <row r="978" spans="9:38" ht="12.75">
      <c r="I978" s="27"/>
      <c r="W978" s="27"/>
      <c r="AL978" s="27"/>
    </row>
    <row r="979" spans="9:38" ht="12.75">
      <c r="I979" s="27"/>
      <c r="W979" s="27"/>
      <c r="AL979" s="27"/>
    </row>
    <row r="980" spans="9:38" ht="12.75">
      <c r="I980" s="27"/>
      <c r="W980" s="27"/>
      <c r="AL980" s="27"/>
    </row>
    <row r="981" spans="9:38" ht="12.75">
      <c r="I981" s="27"/>
      <c r="W981" s="27"/>
      <c r="AL981" s="27"/>
    </row>
    <row r="982" spans="9:38" ht="12.75">
      <c r="I982" s="27"/>
      <c r="W982" s="27"/>
      <c r="AL982" s="27"/>
    </row>
    <row r="983" spans="9:38" ht="12.75">
      <c r="I983" s="27"/>
      <c r="W983" s="27"/>
      <c r="AL983" s="27"/>
    </row>
    <row r="984" spans="9:38" ht="12.75">
      <c r="I984" s="27"/>
      <c r="W984" s="27"/>
      <c r="AL984" s="27"/>
    </row>
    <row r="985" spans="9:38" ht="12.75">
      <c r="I985" s="27"/>
      <c r="W985" s="27"/>
      <c r="AL985" s="27"/>
    </row>
    <row r="986" spans="9:38" ht="12.75">
      <c r="I986" s="27"/>
      <c r="W986" s="27"/>
      <c r="AL986" s="27"/>
    </row>
    <row r="987" spans="9:38" ht="12.75">
      <c r="I987" s="27"/>
      <c r="W987" s="27"/>
      <c r="AL987" s="27"/>
    </row>
    <row r="988" spans="9:38" ht="12.75">
      <c r="I988" s="27"/>
      <c r="W988" s="27"/>
      <c r="AL988" s="27"/>
    </row>
    <row r="989" spans="9:38" ht="12.75">
      <c r="I989" s="27"/>
      <c r="W989" s="27"/>
      <c r="AL989" s="27"/>
    </row>
    <row r="990" spans="9:38" ht="12.75">
      <c r="I990" s="27"/>
      <c r="W990" s="27"/>
      <c r="AL990" s="27"/>
    </row>
    <row r="991" spans="9:38" ht="12.75">
      <c r="I991" s="27"/>
      <c r="W991" s="27"/>
      <c r="AL991" s="27"/>
    </row>
    <row r="992" spans="9:38" ht="12.75">
      <c r="I992" s="27"/>
      <c r="W992" s="27"/>
      <c r="AL992" s="27"/>
    </row>
    <row r="993" spans="9:38" ht="12.75">
      <c r="I993" s="27"/>
      <c r="W993" s="27"/>
      <c r="AL993" s="27"/>
    </row>
    <row r="994" spans="9:38" ht="12.75">
      <c r="I994" s="27"/>
      <c r="W994" s="27"/>
      <c r="AL994" s="27"/>
    </row>
    <row r="995" spans="9:38" ht="12.75">
      <c r="I995" s="27"/>
      <c r="W995" s="27"/>
      <c r="AL995" s="27"/>
    </row>
    <row r="996" spans="9:38" ht="12.75">
      <c r="I996" s="27"/>
      <c r="W996" s="27"/>
      <c r="AL996" s="27"/>
    </row>
    <row r="997" spans="9:38" ht="12.75">
      <c r="I997" s="27"/>
      <c r="W997" s="27"/>
      <c r="AL997" s="27"/>
    </row>
    <row r="998" spans="9:38" ht="12.75">
      <c r="I998" s="27"/>
      <c r="W998" s="27"/>
      <c r="AL998" s="27"/>
    </row>
    <row r="999" spans="9:38" ht="12.75">
      <c r="I999" s="27"/>
      <c r="W999" s="27"/>
      <c r="AL999" s="27"/>
    </row>
    <row r="1000" spans="9:38" ht="12.75">
      <c r="I1000" s="27"/>
      <c r="W1000" s="27"/>
      <c r="AL1000" s="27"/>
    </row>
    <row r="1001" spans="9:38" ht="12.75">
      <c r="I1001" s="27"/>
      <c r="W1001" s="27"/>
      <c r="AL1001" s="27"/>
    </row>
    <row r="1002" spans="9:38" ht="12.75">
      <c r="I1002" s="27"/>
      <c r="W1002" s="27"/>
      <c r="AL1002" s="27"/>
    </row>
    <row r="1003" spans="9:38" ht="12.75">
      <c r="I1003" s="27"/>
      <c r="W1003" s="27"/>
      <c r="AL1003" s="27"/>
    </row>
    <row r="1004" spans="9:38" ht="12.75">
      <c r="I1004" s="27"/>
      <c r="W1004" s="27"/>
      <c r="AL1004" s="27"/>
    </row>
    <row r="1005" spans="9:38" ht="12.75">
      <c r="I1005" s="27"/>
      <c r="W1005" s="27"/>
      <c r="AL1005" s="27"/>
    </row>
    <row r="1006" spans="9:38" ht="12.75">
      <c r="I1006" s="27"/>
      <c r="W1006" s="27"/>
      <c r="AL1006" s="27"/>
    </row>
    <row r="1007" spans="9:38" ht="12.75">
      <c r="I1007" s="27"/>
      <c r="W1007" s="27"/>
      <c r="AL1007" s="27"/>
    </row>
    <row r="1008" spans="9:38" ht="12.75">
      <c r="I1008" s="27"/>
      <c r="W1008" s="27"/>
      <c r="AL1008" s="27"/>
    </row>
    <row r="1009" spans="9:38" ht="12.75">
      <c r="I1009" s="27"/>
      <c r="W1009" s="27"/>
      <c r="AL1009" s="27"/>
    </row>
    <row r="1010" spans="9:38" ht="12.75">
      <c r="I1010" s="27"/>
      <c r="W1010" s="27"/>
      <c r="AL1010" s="27"/>
    </row>
    <row r="1011" spans="9:38" ht="12.75">
      <c r="I1011" s="27"/>
      <c r="W1011" s="27"/>
      <c r="AL1011" s="27"/>
    </row>
    <row r="1012" spans="9:38" ht="12.75">
      <c r="I1012" s="27"/>
      <c r="W1012" s="27"/>
      <c r="AL1012" s="27"/>
    </row>
    <row r="1013" spans="9:38" ht="12.75">
      <c r="I1013" s="27"/>
      <c r="W1013" s="27"/>
      <c r="AL1013" s="27"/>
    </row>
    <row r="1014" spans="9:38" ht="12.75">
      <c r="I1014" s="27"/>
      <c r="W1014" s="27"/>
      <c r="AL1014" s="27"/>
    </row>
    <row r="1015" spans="9:38" ht="12.75">
      <c r="I1015" s="27"/>
      <c r="W1015" s="27"/>
      <c r="AL1015" s="27"/>
    </row>
    <row r="1016" spans="9:38" ht="12.75">
      <c r="I1016" s="27"/>
      <c r="W1016" s="27"/>
      <c r="AL1016" s="27"/>
    </row>
    <row r="1017" spans="9:38" ht="12.75">
      <c r="I1017" s="27"/>
      <c r="W1017" s="27"/>
      <c r="AL1017" s="27"/>
    </row>
    <row r="1018" spans="9:38" ht="12.75">
      <c r="I1018" s="27"/>
      <c r="W1018" s="27"/>
      <c r="AL1018" s="27"/>
    </row>
    <row r="1019" spans="9:38" ht="12.75">
      <c r="I1019" s="27"/>
      <c r="W1019" s="27"/>
      <c r="AL1019" s="27"/>
    </row>
    <row r="1020" spans="9:38" ht="12.75">
      <c r="I1020" s="27"/>
      <c r="W1020" s="27"/>
      <c r="AL1020" s="27"/>
    </row>
    <row r="1021" spans="9:38" ht="12.75">
      <c r="I1021" s="27"/>
      <c r="W1021" s="27"/>
      <c r="AL1021" s="27"/>
    </row>
    <row r="1022" spans="9:38" ht="12.75">
      <c r="I1022" s="27"/>
      <c r="W1022" s="27"/>
      <c r="AL1022" s="27"/>
    </row>
    <row r="1023" spans="9:38" ht="12.75">
      <c r="I1023" s="27"/>
      <c r="W1023" s="27"/>
      <c r="AL1023" s="27"/>
    </row>
    <row r="1024" spans="9:38" ht="12.75">
      <c r="I1024" s="27"/>
      <c r="W1024" s="27"/>
      <c r="AL1024" s="27"/>
    </row>
    <row r="1025" spans="9:38" ht="12.75">
      <c r="I1025" s="27"/>
      <c r="W1025" s="27"/>
      <c r="AL1025" s="27"/>
    </row>
    <row r="1026" spans="9:38" ht="12.75">
      <c r="I1026" s="27"/>
      <c r="W1026" s="27"/>
      <c r="AL1026" s="27"/>
    </row>
    <row r="1027" spans="9:38" ht="12.75">
      <c r="I1027" s="27"/>
      <c r="W1027" s="27"/>
      <c r="AL1027" s="27"/>
    </row>
    <row r="1028" spans="9:38" ht="12.75">
      <c r="I1028" s="27"/>
      <c r="W1028" s="27"/>
      <c r="AL1028" s="27"/>
    </row>
    <row r="1029" spans="9:38" ht="12.75">
      <c r="I1029" s="27"/>
      <c r="W1029" s="27"/>
      <c r="AL1029" s="27"/>
    </row>
    <row r="1030" spans="9:38" ht="12.75">
      <c r="I1030" s="27"/>
      <c r="W1030" s="27"/>
      <c r="AL1030" s="27"/>
    </row>
    <row r="1031" spans="9:38" ht="12.75">
      <c r="I1031" s="27"/>
      <c r="W1031" s="27"/>
      <c r="AL1031" s="27"/>
    </row>
    <row r="1032" spans="9:38" ht="12.75">
      <c r="I1032" s="27"/>
      <c r="W1032" s="27"/>
      <c r="AL1032" s="27"/>
    </row>
    <row r="1033" spans="9:38" ht="12.75">
      <c r="I1033" s="27"/>
      <c r="W1033" s="27"/>
      <c r="AL1033" s="27"/>
    </row>
    <row r="1034" spans="9:38" ht="12.75">
      <c r="I1034" s="27"/>
      <c r="W1034" s="27"/>
      <c r="AL1034" s="27"/>
    </row>
    <row r="1035" spans="9:38" ht="12.75">
      <c r="I1035" s="27"/>
      <c r="W1035" s="27"/>
      <c r="AL1035" s="27"/>
    </row>
    <row r="1036" spans="9:38" ht="12.75">
      <c r="I1036" s="27"/>
      <c r="W1036" s="27"/>
      <c r="AL1036" s="27"/>
    </row>
    <row r="1037" spans="9:38" ht="12.75">
      <c r="I1037" s="27"/>
      <c r="W1037" s="27"/>
      <c r="AL1037" s="27"/>
    </row>
    <row r="1038" spans="9:38" ht="12.75">
      <c r="I1038" s="27"/>
      <c r="W1038" s="27"/>
      <c r="AL1038" s="27"/>
    </row>
    <row r="1039" spans="9:38" ht="12.75">
      <c r="I1039" s="27"/>
      <c r="W1039" s="27"/>
      <c r="AL1039" s="27"/>
    </row>
    <row r="1040" spans="9:38" ht="12.75">
      <c r="I1040" s="27"/>
      <c r="W1040" s="27"/>
      <c r="AL1040" s="27"/>
    </row>
    <row r="1041" spans="9:38" ht="12.75">
      <c r="I1041" s="27"/>
      <c r="W1041" s="27"/>
      <c r="AL1041" s="27"/>
    </row>
    <row r="1042" spans="9:38" ht="12.75">
      <c r="I1042" s="27"/>
      <c r="W1042" s="27"/>
      <c r="AL1042" s="27"/>
    </row>
    <row r="1043" spans="9:38" ht="12.75">
      <c r="I1043" s="27"/>
      <c r="W1043" s="27"/>
      <c r="AL1043" s="27"/>
    </row>
    <row r="1044" spans="9:38" ht="12.75">
      <c r="I1044" s="27"/>
      <c r="W1044" s="27"/>
      <c r="AL1044" s="27"/>
    </row>
    <row r="1045" spans="9:38" ht="12.75">
      <c r="I1045" s="27"/>
      <c r="W1045" s="27"/>
      <c r="AL1045" s="27"/>
    </row>
    <row r="1046" spans="9:38" ht="12.75">
      <c r="I1046" s="27"/>
      <c r="W1046" s="27"/>
      <c r="AL1046" s="27"/>
    </row>
    <row r="1047" spans="9:38" ht="12.75">
      <c r="I1047" s="27"/>
      <c r="W1047" s="27"/>
      <c r="AL1047" s="27"/>
    </row>
    <row r="1048" spans="9:38" ht="12.75">
      <c r="I1048" s="27"/>
      <c r="W1048" s="27"/>
      <c r="AL1048" s="27"/>
    </row>
    <row r="1049" spans="9:38" ht="12.75">
      <c r="I1049" s="27"/>
      <c r="W1049" s="27"/>
      <c r="AL1049" s="27"/>
    </row>
    <row r="1050" spans="9:38" ht="12.75">
      <c r="I1050" s="27"/>
      <c r="W1050" s="27"/>
      <c r="AL1050" s="27"/>
    </row>
    <row r="1051" spans="9:38" ht="12.75">
      <c r="I1051" s="27"/>
      <c r="W1051" s="27"/>
      <c r="AL1051" s="27"/>
    </row>
    <row r="1052" spans="9:38" ht="12.75">
      <c r="I1052" s="27"/>
      <c r="W1052" s="27"/>
      <c r="AL1052" s="27"/>
    </row>
    <row r="1053" spans="9:38" ht="12.75">
      <c r="I1053" s="27"/>
      <c r="W1053" s="27"/>
      <c r="AL1053" s="27"/>
    </row>
    <row r="1054" spans="9:38" ht="12.75">
      <c r="I1054" s="27"/>
      <c r="W1054" s="27"/>
      <c r="AL1054" s="27"/>
    </row>
    <row r="1055" spans="9:38" ht="12.75">
      <c r="I1055" s="27"/>
      <c r="W1055" s="27"/>
      <c r="AL1055" s="27"/>
    </row>
    <row r="1056" spans="9:38" ht="12.75">
      <c r="I1056" s="27"/>
      <c r="W1056" s="27"/>
      <c r="AL1056" s="27"/>
    </row>
    <row r="1057" spans="9:38" ht="12.75">
      <c r="I1057" s="27"/>
      <c r="W1057" s="27"/>
      <c r="AL1057" s="27"/>
    </row>
    <row r="1058" spans="9:38" ht="12.75">
      <c r="I1058" s="27"/>
      <c r="W1058" s="27"/>
      <c r="AL1058" s="27"/>
    </row>
    <row r="1059" spans="9:38" ht="12.75">
      <c r="I1059" s="27"/>
      <c r="W1059" s="27"/>
      <c r="AL1059" s="27"/>
    </row>
    <row r="1060" spans="9:38" ht="12.75">
      <c r="I1060" s="27"/>
      <c r="W1060" s="27"/>
      <c r="AL1060" s="27"/>
    </row>
    <row r="1061" spans="9:38" ht="12.75">
      <c r="I1061" s="27"/>
      <c r="W1061" s="27"/>
      <c r="AL1061" s="27"/>
    </row>
    <row r="1062" spans="9:38" ht="12.75">
      <c r="I1062" s="27"/>
      <c r="W1062" s="27"/>
      <c r="AL1062" s="27"/>
    </row>
    <row r="1063" spans="9:38" ht="12.75">
      <c r="I1063" s="27"/>
      <c r="W1063" s="27"/>
      <c r="AL1063" s="27"/>
    </row>
    <row r="1064" spans="9:38" ht="12.75">
      <c r="I1064" s="27"/>
      <c r="W1064" s="27"/>
      <c r="AL1064" s="27"/>
    </row>
    <row r="1065" spans="9:38" ht="12.75">
      <c r="I1065" s="27"/>
      <c r="W1065" s="27"/>
      <c r="AL1065" s="27"/>
    </row>
    <row r="1066" spans="9:38" ht="12.75">
      <c r="I1066" s="27"/>
      <c r="W1066" s="27"/>
      <c r="AL1066" s="27"/>
    </row>
    <row r="1067" spans="9:38" ht="12.75">
      <c r="I1067" s="27"/>
      <c r="W1067" s="27"/>
      <c r="AL1067" s="27"/>
    </row>
    <row r="1068" spans="9:38" ht="12.75">
      <c r="I1068" s="27"/>
      <c r="W1068" s="27"/>
      <c r="AL1068" s="27"/>
    </row>
    <row r="1069" spans="9:38" ht="12.75">
      <c r="I1069" s="27"/>
      <c r="W1069" s="27"/>
      <c r="AL1069" s="27"/>
    </row>
    <row r="1070" spans="9:38" ht="12.75">
      <c r="I1070" s="27"/>
      <c r="W1070" s="27"/>
      <c r="AL1070" s="27"/>
    </row>
    <row r="1071" spans="9:38" ht="12.75">
      <c r="I1071" s="27"/>
      <c r="W1071" s="27"/>
      <c r="AL1071" s="27"/>
    </row>
    <row r="1072" spans="9:38" ht="12.75">
      <c r="I1072" s="27"/>
      <c r="W1072" s="27"/>
      <c r="AL1072" s="27"/>
    </row>
    <row r="1073" spans="9:38" ht="12.75">
      <c r="I1073" s="27"/>
      <c r="W1073" s="27"/>
      <c r="AL1073" s="27"/>
    </row>
    <row r="1074" spans="9:38" ht="12.75">
      <c r="I1074" s="27"/>
      <c r="W1074" s="27"/>
      <c r="AL1074" s="27"/>
    </row>
    <row r="1075" spans="9:38" ht="12.75">
      <c r="I1075" s="27"/>
      <c r="W1075" s="27"/>
      <c r="AL1075" s="27"/>
    </row>
    <row r="1076" spans="9:38" ht="12.75">
      <c r="I1076" s="27"/>
      <c r="W1076" s="27"/>
      <c r="AL1076" s="27"/>
    </row>
    <row r="1077" spans="9:38" ht="12.75">
      <c r="I1077" s="27"/>
      <c r="W1077" s="27"/>
      <c r="AL1077" s="27"/>
    </row>
    <row r="1078" spans="9:38" ht="12.75">
      <c r="I1078" s="27"/>
      <c r="W1078" s="27"/>
      <c r="AL1078" s="27"/>
    </row>
    <row r="1079" spans="9:38" ht="12.75">
      <c r="I1079" s="27"/>
      <c r="W1079" s="27"/>
      <c r="AL1079" s="27"/>
    </row>
    <row r="1080" spans="9:38" ht="12.75">
      <c r="I1080" s="27"/>
      <c r="W1080" s="27"/>
      <c r="AL1080" s="27"/>
    </row>
    <row r="1081" spans="9:38" ht="12.75">
      <c r="I1081" s="27"/>
      <c r="W1081" s="27"/>
      <c r="AL1081" s="27"/>
    </row>
    <row r="1082" spans="9:38" ht="12.75">
      <c r="I1082" s="27"/>
      <c r="W1082" s="27"/>
      <c r="AL1082" s="27"/>
    </row>
    <row r="1083" spans="9:38" ht="12.75">
      <c r="I1083" s="27"/>
      <c r="W1083" s="27"/>
      <c r="AL1083" s="27"/>
    </row>
    <row r="1084" spans="9:38" ht="12.75">
      <c r="I1084" s="27"/>
      <c r="W1084" s="27"/>
      <c r="AL1084" s="27"/>
    </row>
    <row r="1085" spans="9:38" ht="12.75">
      <c r="I1085" s="27"/>
      <c r="W1085" s="27"/>
      <c r="AL1085" s="27"/>
    </row>
    <row r="1086" spans="9:38" ht="12.75">
      <c r="I1086" s="27"/>
      <c r="W1086" s="27"/>
      <c r="AL1086" s="27"/>
    </row>
    <row r="1087" spans="9:38" ht="12.75">
      <c r="I1087" s="27"/>
      <c r="W1087" s="27"/>
      <c r="AL1087" s="27"/>
    </row>
    <row r="1088" spans="9:38" ht="12.75">
      <c r="I1088" s="27"/>
      <c r="W1088" s="27"/>
      <c r="AL1088" s="27"/>
    </row>
    <row r="1089" spans="9:38" ht="12.75">
      <c r="I1089" s="27"/>
      <c r="W1089" s="27"/>
      <c r="AL1089" s="27"/>
    </row>
    <row r="1090" spans="9:38" ht="12.75">
      <c r="I1090" s="27"/>
      <c r="W1090" s="27"/>
      <c r="AL1090" s="27"/>
    </row>
    <row r="1091" spans="9:38" ht="12.75">
      <c r="I1091" s="27"/>
      <c r="W1091" s="27"/>
      <c r="AL1091" s="27"/>
    </row>
    <row r="1092" spans="9:38" ht="12.75">
      <c r="I1092" s="27"/>
      <c r="W1092" s="27"/>
      <c r="AL1092" s="27"/>
    </row>
    <row r="1093" spans="9:38" ht="12.75">
      <c r="I1093" s="27"/>
      <c r="W1093" s="27"/>
      <c r="AL1093" s="27"/>
    </row>
    <row r="1094" spans="9:38" ht="12.75">
      <c r="I1094" s="27"/>
      <c r="W1094" s="27"/>
      <c r="AL1094" s="27"/>
    </row>
    <row r="1095" spans="9:38" ht="12.75">
      <c r="I1095" s="27"/>
      <c r="W1095" s="27"/>
      <c r="AL1095" s="27"/>
    </row>
    <row r="1096" spans="9:38" ht="12.75">
      <c r="I1096" s="27"/>
      <c r="W1096" s="27"/>
      <c r="AL1096" s="27"/>
    </row>
    <row r="1097" spans="9:38" ht="12.75">
      <c r="I1097" s="27"/>
      <c r="W1097" s="27"/>
      <c r="AL1097" s="27"/>
    </row>
    <row r="1098" spans="9:38" ht="12.75">
      <c r="I1098" s="27"/>
      <c r="W1098" s="27"/>
      <c r="AL1098" s="27"/>
    </row>
    <row r="1099" spans="9:38" ht="12.75">
      <c r="I1099" s="27"/>
      <c r="W1099" s="27"/>
      <c r="AL1099" s="27"/>
    </row>
    <row r="1100" spans="9:38" ht="12.75">
      <c r="I1100" s="27"/>
      <c r="W1100" s="27"/>
      <c r="AL1100" s="27"/>
    </row>
    <row r="1101" spans="9:38" ht="12.75">
      <c r="I1101" s="27"/>
      <c r="W1101" s="27"/>
      <c r="AL1101" s="27"/>
    </row>
    <row r="1102" spans="9:38" ht="12.75">
      <c r="I1102" s="27"/>
      <c r="W1102" s="27"/>
      <c r="AL1102" s="27"/>
    </row>
    <row r="1103" spans="9:38" ht="12.75">
      <c r="I1103" s="27"/>
      <c r="W1103" s="27"/>
      <c r="AL1103" s="27"/>
    </row>
    <row r="1104" spans="9:38" ht="12.75">
      <c r="I1104" s="27"/>
      <c r="W1104" s="27"/>
      <c r="AL1104" s="27"/>
    </row>
    <row r="1105" spans="9:38" ht="12.75">
      <c r="I1105" s="27"/>
      <c r="W1105" s="27"/>
      <c r="AL1105" s="27"/>
    </row>
    <row r="1106" spans="9:38" ht="12.75">
      <c r="I1106" s="27"/>
      <c r="W1106" s="27"/>
      <c r="AL1106" s="27"/>
    </row>
    <row r="1107" spans="9:38" ht="12.75">
      <c r="I1107" s="27"/>
      <c r="W1107" s="27"/>
      <c r="AL1107" s="27"/>
    </row>
    <row r="1108" spans="9:38" ht="12.75">
      <c r="I1108" s="27"/>
      <c r="W1108" s="27"/>
      <c r="AL1108" s="27"/>
    </row>
    <row r="1109" spans="9:38" ht="12.75">
      <c r="I1109" s="27"/>
      <c r="W1109" s="27"/>
      <c r="AL1109" s="27"/>
    </row>
    <row r="1110" spans="9:38" ht="12.75">
      <c r="I1110" s="27"/>
      <c r="W1110" s="27"/>
      <c r="AL1110" s="27"/>
    </row>
    <row r="1111" spans="9:38" ht="12.75">
      <c r="I1111" s="27"/>
      <c r="W1111" s="27"/>
      <c r="AL1111" s="27"/>
    </row>
    <row r="1112" spans="9:38" ht="12.75">
      <c r="I1112" s="27"/>
      <c r="W1112" s="27"/>
      <c r="AL1112" s="27"/>
    </row>
    <row r="1113" spans="9:38" ht="12.75">
      <c r="I1113" s="27"/>
      <c r="W1113" s="27"/>
      <c r="AL1113" s="27"/>
    </row>
    <row r="1114" spans="9:38" ht="12.75">
      <c r="I1114" s="27"/>
      <c r="W1114" s="27"/>
      <c r="AL1114" s="27"/>
    </row>
    <row r="1115" spans="9:38" ht="12.75">
      <c r="I1115" s="27"/>
      <c r="W1115" s="27"/>
      <c r="AL1115" s="27"/>
    </row>
    <row r="1116" spans="9:38" ht="12.75">
      <c r="I1116" s="27"/>
      <c r="W1116" s="27"/>
      <c r="AL1116" s="27"/>
    </row>
    <row r="1117" spans="9:38" ht="12.75">
      <c r="I1117" s="27"/>
      <c r="W1117" s="27"/>
      <c r="AL1117" s="27"/>
    </row>
    <row r="1118" spans="9:38" ht="12.75">
      <c r="I1118" s="27"/>
      <c r="W1118" s="27"/>
      <c r="AL1118" s="27"/>
    </row>
    <row r="1119" spans="9:38" ht="12.75">
      <c r="I1119" s="27"/>
      <c r="W1119" s="27"/>
      <c r="AL1119" s="27"/>
    </row>
    <row r="1120" spans="9:38" ht="12.75">
      <c r="I1120" s="27"/>
      <c r="W1120" s="27"/>
      <c r="AL1120" s="27"/>
    </row>
    <row r="1121" spans="9:38" ht="12.75">
      <c r="I1121" s="27"/>
      <c r="W1121" s="27"/>
      <c r="AL1121" s="27"/>
    </row>
    <row r="1122" spans="9:38" ht="12.75">
      <c r="I1122" s="27"/>
      <c r="W1122" s="27"/>
      <c r="AL1122" s="27"/>
    </row>
    <row r="1123" spans="9:38" ht="12.75">
      <c r="I1123" s="27"/>
      <c r="W1123" s="27"/>
      <c r="AL1123" s="27"/>
    </row>
    <row r="1124" spans="9:38" ht="12.75">
      <c r="I1124" s="27"/>
      <c r="W1124" s="27"/>
      <c r="AL1124" s="27"/>
    </row>
    <row r="1125" spans="9:38" ht="12.75">
      <c r="I1125" s="27"/>
      <c r="W1125" s="27"/>
      <c r="AL1125" s="27"/>
    </row>
    <row r="1126" spans="9:38" ht="12.75">
      <c r="I1126" s="27"/>
      <c r="W1126" s="27"/>
      <c r="AL1126" s="27"/>
    </row>
    <row r="1127" spans="9:38" ht="12.75">
      <c r="I1127" s="27"/>
      <c r="W1127" s="27"/>
      <c r="AL1127" s="27"/>
    </row>
    <row r="1128" spans="9:38" ht="12.75">
      <c r="I1128" s="27"/>
      <c r="W1128" s="27"/>
      <c r="AL1128" s="27"/>
    </row>
    <row r="1129" spans="9:38" ht="12.75">
      <c r="I1129" s="27"/>
      <c r="W1129" s="27"/>
      <c r="AL1129" s="27"/>
    </row>
    <row r="1130" spans="9:38" ht="12.75">
      <c r="I1130" s="27"/>
      <c r="W1130" s="27"/>
      <c r="AL1130" s="27"/>
    </row>
    <row r="1131" spans="9:38" ht="12.75">
      <c r="I1131" s="27"/>
      <c r="W1131" s="27"/>
      <c r="AL1131" s="27"/>
    </row>
    <row r="1132" spans="9:38" ht="12.75">
      <c r="I1132" s="27"/>
      <c r="W1132" s="27"/>
      <c r="AL1132" s="27"/>
    </row>
    <row r="1133" spans="9:38" ht="12.75">
      <c r="I1133" s="27"/>
      <c r="W1133" s="27"/>
      <c r="AL1133" s="27"/>
    </row>
    <row r="1134" spans="9:38" ht="12.75">
      <c r="I1134" s="27"/>
      <c r="W1134" s="27"/>
      <c r="AL1134" s="27"/>
    </row>
    <row r="1135" spans="9:38" ht="12.75">
      <c r="I1135" s="27"/>
      <c r="W1135" s="27"/>
      <c r="AL1135" s="27"/>
    </row>
    <row r="1136" spans="9:38" ht="12.75">
      <c r="I1136" s="27"/>
      <c r="W1136" s="27"/>
      <c r="AL1136" s="27"/>
    </row>
    <row r="1137" spans="9:38" ht="12.75">
      <c r="I1137" s="27"/>
      <c r="W1137" s="27"/>
      <c r="AL1137" s="27"/>
    </row>
    <row r="1138" spans="9:38" ht="12.75">
      <c r="I1138" s="27"/>
      <c r="W1138" s="27"/>
      <c r="AL1138" s="27"/>
    </row>
    <row r="1139" spans="9:38" ht="12.75">
      <c r="I1139" s="27"/>
      <c r="W1139" s="27"/>
      <c r="AL1139" s="27"/>
    </row>
    <row r="1140" spans="9:38" ht="12.75">
      <c r="I1140" s="27"/>
      <c r="W1140" s="27"/>
      <c r="AL1140" s="27"/>
    </row>
    <row r="1141" spans="9:38" ht="12.75">
      <c r="I1141" s="27"/>
      <c r="W1141" s="27"/>
      <c r="AL1141" s="27"/>
    </row>
    <row r="1142" spans="9:38" ht="12.75">
      <c r="I1142" s="27"/>
      <c r="W1142" s="27"/>
      <c r="AL1142" s="27"/>
    </row>
    <row r="1143" spans="9:38" ht="12.75">
      <c r="I1143" s="27"/>
      <c r="W1143" s="27"/>
      <c r="AL1143" s="27"/>
    </row>
    <row r="1144" spans="9:38" ht="12.75">
      <c r="I1144" s="27"/>
      <c r="W1144" s="27"/>
      <c r="AL1144" s="27"/>
    </row>
    <row r="1145" spans="9:38" ht="12.75">
      <c r="I1145" s="27"/>
      <c r="W1145" s="27"/>
      <c r="AL1145" s="27"/>
    </row>
    <row r="1146" spans="9:38" ht="12.75">
      <c r="I1146" s="27"/>
      <c r="W1146" s="27"/>
      <c r="AL1146" s="27"/>
    </row>
    <row r="1147" spans="9:38" ht="12.75">
      <c r="I1147" s="27"/>
      <c r="W1147" s="27"/>
      <c r="AL1147" s="27"/>
    </row>
    <row r="1148" spans="9:38" ht="12.75">
      <c r="I1148" s="27"/>
      <c r="W1148" s="27"/>
      <c r="AL1148" s="27"/>
    </row>
    <row r="1149" spans="9:38" ht="12.75">
      <c r="I1149" s="27"/>
      <c r="W1149" s="27"/>
      <c r="AL1149" s="27"/>
    </row>
    <row r="1150" spans="9:38" ht="12.75">
      <c r="I1150" s="27"/>
      <c r="W1150" s="27"/>
      <c r="AL1150" s="27"/>
    </row>
    <row r="1151" spans="9:38" ht="12.75">
      <c r="I1151" s="27"/>
      <c r="W1151" s="27"/>
      <c r="AL1151" s="27"/>
    </row>
    <row r="1152" spans="9:38" ht="12.75">
      <c r="I1152" s="27"/>
      <c r="W1152" s="27"/>
      <c r="AL1152" s="27"/>
    </row>
    <row r="1153" spans="9:38" ht="12.75">
      <c r="I1153" s="27"/>
      <c r="W1153" s="27"/>
      <c r="AL1153" s="27"/>
    </row>
    <row r="1154" spans="9:38" ht="12.75">
      <c r="I1154" s="27"/>
      <c r="W1154" s="27"/>
      <c r="AL1154" s="27"/>
    </row>
    <row r="1155" spans="9:38" ht="12.75">
      <c r="I1155" s="27"/>
      <c r="W1155" s="27"/>
      <c r="AL1155" s="27"/>
    </row>
    <row r="1156" spans="9:38" ht="12.75">
      <c r="I1156" s="27"/>
      <c r="W1156" s="27"/>
      <c r="AL1156" s="27"/>
    </row>
    <row r="1157" spans="9:38" ht="12.75">
      <c r="I1157" s="27"/>
      <c r="W1157" s="27"/>
      <c r="AL1157" s="27"/>
    </row>
    <row r="1158" spans="9:38" ht="12.75">
      <c r="I1158" s="27"/>
      <c r="W1158" s="27"/>
      <c r="AL1158" s="27"/>
    </row>
    <row r="1159" spans="9:38" ht="12.75">
      <c r="I1159" s="27"/>
      <c r="W1159" s="27"/>
      <c r="AL1159" s="27"/>
    </row>
    <row r="1160" spans="9:38" ht="12.75">
      <c r="I1160" s="27"/>
      <c r="W1160" s="27"/>
      <c r="AL1160" s="27"/>
    </row>
    <row r="1161" spans="9:38" ht="12.75">
      <c r="I1161" s="27"/>
      <c r="W1161" s="27"/>
      <c r="AL1161" s="27"/>
    </row>
    <row r="1162" spans="9:38" ht="12.75">
      <c r="I1162" s="27"/>
      <c r="W1162" s="27"/>
      <c r="AL1162" s="27"/>
    </row>
    <row r="1163" spans="9:38" ht="12.75">
      <c r="I1163" s="27"/>
      <c r="W1163" s="27"/>
      <c r="AL1163" s="27"/>
    </row>
    <row r="1164" spans="9:38" ht="12.75">
      <c r="I1164" s="27"/>
      <c r="W1164" s="27"/>
      <c r="AL1164" s="27"/>
    </row>
    <row r="1165" spans="9:38" ht="12.75">
      <c r="I1165" s="27"/>
      <c r="W1165" s="27"/>
      <c r="AL1165" s="27"/>
    </row>
    <row r="1166" spans="9:38" ht="12.75">
      <c r="I1166" s="27"/>
      <c r="W1166" s="27"/>
      <c r="AL1166" s="27"/>
    </row>
    <row r="1167" spans="9:38" ht="12.75">
      <c r="I1167" s="27"/>
      <c r="W1167" s="27"/>
      <c r="AL1167" s="27"/>
    </row>
    <row r="1168" spans="9:38" ht="12.75">
      <c r="I1168" s="27"/>
      <c r="W1168" s="27"/>
      <c r="AL1168" s="27"/>
    </row>
    <row r="1169" spans="9:38" ht="12.75">
      <c r="I1169" s="27"/>
      <c r="W1169" s="27"/>
      <c r="AL1169" s="27"/>
    </row>
    <row r="1170" spans="9:38" ht="12.75">
      <c r="I1170" s="27"/>
      <c r="W1170" s="27"/>
      <c r="AL1170" s="27"/>
    </row>
    <row r="1171" spans="9:38" ht="12.75">
      <c r="I1171" s="27"/>
      <c r="W1171" s="27"/>
      <c r="AL1171" s="27"/>
    </row>
    <row r="1172" spans="9:38" ht="12.75">
      <c r="I1172" s="27"/>
      <c r="W1172" s="27"/>
      <c r="AL1172" s="27"/>
    </row>
    <row r="1173" spans="9:38" ht="12.75">
      <c r="I1173" s="27"/>
      <c r="W1173" s="27"/>
      <c r="AL1173" s="27"/>
    </row>
    <row r="1174" spans="9:38" ht="12.75">
      <c r="I1174" s="27"/>
      <c r="W1174" s="27"/>
      <c r="AL1174" s="27"/>
    </row>
    <row r="1175" spans="9:38" ht="12.75">
      <c r="I1175" s="27"/>
      <c r="W1175" s="27"/>
      <c r="AL1175" s="27"/>
    </row>
    <row r="1176" spans="9:38" ht="12.75">
      <c r="I1176" s="27"/>
      <c r="W1176" s="27"/>
      <c r="AL1176" s="27"/>
    </row>
    <row r="1177" spans="9:38" ht="12.75">
      <c r="I1177" s="27"/>
      <c r="W1177" s="27"/>
      <c r="AL1177" s="27"/>
    </row>
    <row r="1178" spans="9:38" ht="12.75">
      <c r="I1178" s="27"/>
      <c r="W1178" s="27"/>
      <c r="AL1178" s="27"/>
    </row>
    <row r="1179" spans="9:38" ht="12.75">
      <c r="I1179" s="27"/>
      <c r="W1179" s="27"/>
      <c r="AL1179" s="27"/>
    </row>
    <row r="1180" spans="9:38" ht="12.75">
      <c r="I1180" s="27"/>
      <c r="W1180" s="27"/>
      <c r="AL1180" s="27"/>
    </row>
    <row r="1181" spans="9:38" ht="12.75">
      <c r="I1181" s="27"/>
      <c r="W1181" s="27"/>
      <c r="AL1181" s="27"/>
    </row>
    <row r="1182" spans="9:38" ht="12.75">
      <c r="I1182" s="27"/>
      <c r="W1182" s="27"/>
      <c r="AL1182" s="27"/>
    </row>
    <row r="1183" spans="9:38" ht="12.75">
      <c r="I1183" s="27"/>
      <c r="W1183" s="27"/>
      <c r="AL1183" s="27"/>
    </row>
    <row r="1184" spans="9:38" ht="12.75">
      <c r="I1184" s="27"/>
      <c r="W1184" s="27"/>
      <c r="AL1184" s="27"/>
    </row>
    <row r="1185" spans="9:38" ht="12.75">
      <c r="I1185" s="27"/>
      <c r="W1185" s="27"/>
      <c r="AL1185" s="27"/>
    </row>
    <row r="1186" spans="9:38" ht="12.75">
      <c r="I1186" s="27"/>
      <c r="W1186" s="27"/>
      <c r="AL1186" s="27"/>
    </row>
    <row r="1187" spans="9:38" ht="12.75">
      <c r="I1187" s="27"/>
      <c r="W1187" s="27"/>
      <c r="AL1187" s="27"/>
    </row>
    <row r="1188" spans="9:38" ht="12.75">
      <c r="I1188" s="27"/>
      <c r="W1188" s="27"/>
      <c r="AL1188" s="27"/>
    </row>
    <row r="1189" spans="9:38" ht="12.75">
      <c r="I1189" s="27"/>
      <c r="W1189" s="27"/>
      <c r="AL1189" s="27"/>
    </row>
    <row r="1190" spans="9:38" ht="12.75">
      <c r="I1190" s="27"/>
      <c r="W1190" s="27"/>
      <c r="AL1190" s="27"/>
    </row>
    <row r="1191" spans="9:38" ht="12.75">
      <c r="I1191" s="27"/>
      <c r="W1191" s="27"/>
      <c r="AL1191" s="27"/>
    </row>
    <row r="1192" spans="9:38" ht="12.75">
      <c r="I1192" s="27"/>
      <c r="W1192" s="27"/>
      <c r="AL1192" s="27"/>
    </row>
    <row r="1193" spans="9:38" ht="12.75">
      <c r="I1193" s="27"/>
      <c r="W1193" s="27"/>
      <c r="AL1193" s="27"/>
    </row>
    <row r="1194" spans="9:38" ht="12.75">
      <c r="I1194" s="27"/>
      <c r="W1194" s="27"/>
      <c r="AL1194" s="27"/>
    </row>
    <row r="1195" spans="9:38" ht="12.75">
      <c r="I1195" s="27"/>
      <c r="W1195" s="27"/>
      <c r="AL1195" s="27"/>
    </row>
    <row r="1196" spans="9:38" ht="12.75">
      <c r="I1196" s="27"/>
      <c r="W1196" s="27"/>
      <c r="AL1196" s="27"/>
    </row>
    <row r="1197" spans="9:38" ht="12.75">
      <c r="I1197" s="27"/>
      <c r="W1197" s="27"/>
      <c r="AL1197" s="27"/>
    </row>
    <row r="1198" spans="9:38" ht="12.75">
      <c r="I1198" s="27"/>
      <c r="W1198" s="27"/>
      <c r="AL1198" s="27"/>
    </row>
    <row r="1199" spans="9:38" ht="12.75">
      <c r="I1199" s="27"/>
      <c r="W1199" s="27"/>
      <c r="AL1199" s="27"/>
    </row>
    <row r="1200" spans="9:38" ht="12.75">
      <c r="I1200" s="27"/>
      <c r="W1200" s="27"/>
      <c r="AL1200" s="27"/>
    </row>
    <row r="1201" spans="9:38" ht="12.75">
      <c r="I1201" s="27"/>
      <c r="W1201" s="27"/>
      <c r="AL1201" s="27"/>
    </row>
    <row r="1202" spans="9:38" ht="12.75">
      <c r="I1202" s="27"/>
      <c r="W1202" s="27"/>
      <c r="AL1202" s="27"/>
    </row>
    <row r="1203" spans="9:38" ht="12.75">
      <c r="I1203" s="27"/>
      <c r="W1203" s="27"/>
      <c r="AL1203" s="27"/>
    </row>
    <row r="1204" spans="9:38" ht="12.75">
      <c r="I1204" s="27"/>
      <c r="W1204" s="27"/>
      <c r="AL1204" s="27"/>
    </row>
    <row r="1205" spans="9:38" ht="12.75">
      <c r="I1205" s="27"/>
      <c r="W1205" s="27"/>
      <c r="AL1205" s="27"/>
    </row>
    <row r="1206" spans="9:38" ht="12.75">
      <c r="I1206" s="27"/>
      <c r="W1206" s="27"/>
      <c r="AL1206" s="27"/>
    </row>
    <row r="1207" spans="9:38" ht="12.75">
      <c r="I1207" s="27"/>
      <c r="W1207" s="27"/>
      <c r="AL1207" s="27"/>
    </row>
    <row r="1208" spans="9:38" ht="12.75">
      <c r="I1208" s="27"/>
      <c r="W1208" s="27"/>
      <c r="AL1208" s="27"/>
    </row>
    <row r="1209" spans="9:38" ht="12.75">
      <c r="I1209" s="27"/>
      <c r="W1209" s="27"/>
      <c r="AL1209" s="27"/>
    </row>
    <row r="1210" spans="9:38" ht="12.75">
      <c r="I1210" s="27"/>
      <c r="W1210" s="27"/>
      <c r="AL1210" s="27"/>
    </row>
    <row r="1211" spans="9:38" ht="12.75">
      <c r="I1211" s="27"/>
      <c r="W1211" s="27"/>
      <c r="AL1211" s="27"/>
    </row>
    <row r="1212" spans="9:38" ht="12.75">
      <c r="I1212" s="27"/>
      <c r="W1212" s="27"/>
      <c r="AL1212" s="27"/>
    </row>
    <row r="1213" spans="9:38" ht="12.75">
      <c r="I1213" s="27"/>
      <c r="W1213" s="27"/>
      <c r="AL1213" s="27"/>
    </row>
    <row r="1214" spans="9:38" ht="12.75">
      <c r="I1214" s="27"/>
      <c r="W1214" s="27"/>
      <c r="AL1214" s="27"/>
    </row>
    <row r="1215" spans="9:38" ht="12.75">
      <c r="I1215" s="27"/>
      <c r="W1215" s="27"/>
      <c r="AL1215" s="27"/>
    </row>
    <row r="1216" spans="9:38" ht="12.75">
      <c r="I1216" s="27"/>
      <c r="W1216" s="27"/>
      <c r="AL1216" s="27"/>
    </row>
    <row r="1217" spans="9:38" ht="12.75">
      <c r="I1217" s="27"/>
      <c r="W1217" s="27"/>
      <c r="AL1217" s="27"/>
    </row>
    <row r="1218" spans="9:38" ht="12.75">
      <c r="I1218" s="27"/>
      <c r="W1218" s="27"/>
      <c r="AL1218" s="27"/>
    </row>
    <row r="1219" spans="9:38" ht="12.75">
      <c r="I1219" s="27"/>
      <c r="W1219" s="27"/>
      <c r="AL1219" s="27"/>
    </row>
    <row r="1220" spans="9:38" ht="12.75">
      <c r="I1220" s="27"/>
      <c r="W1220" s="27"/>
      <c r="AL1220" s="27"/>
    </row>
    <row r="1221" spans="9:38" ht="12.75">
      <c r="I1221" s="27"/>
      <c r="W1221" s="27"/>
      <c r="AL1221" s="27"/>
    </row>
    <row r="1222" spans="9:38" ht="12.75">
      <c r="I1222" s="27"/>
      <c r="W1222" s="27"/>
      <c r="AL1222" s="27"/>
    </row>
    <row r="1223" spans="9:38" ht="12.75">
      <c r="I1223" s="27"/>
      <c r="W1223" s="27"/>
      <c r="AL1223" s="27"/>
    </row>
    <row r="1224" ht="12.75">
      <c r="W1224" s="27"/>
    </row>
    <row r="1225" ht="12.75">
      <c r="W1225" s="27"/>
    </row>
    <row r="1226" ht="12.75">
      <c r="W1226" s="27"/>
    </row>
    <row r="1227" ht="12.75">
      <c r="W1227" s="27"/>
    </row>
    <row r="1228" ht="12.75">
      <c r="W1228" s="27"/>
    </row>
    <row r="1229" ht="12.75">
      <c r="W1229" s="27"/>
    </row>
    <row r="1230" ht="12.75">
      <c r="W1230" s="27"/>
    </row>
    <row r="1231" ht="12.75">
      <c r="W1231" s="27"/>
    </row>
    <row r="1232" ht="12.75">
      <c r="W1232" s="27"/>
    </row>
    <row r="1233" ht="12.75">
      <c r="W1233" s="27"/>
    </row>
    <row r="1234" ht="12.75">
      <c r="W1234" s="27"/>
    </row>
    <row r="1235" ht="12.75">
      <c r="W1235" s="27"/>
    </row>
    <row r="1236" ht="12.75">
      <c r="W1236" s="27"/>
    </row>
    <row r="1237" ht="12.75">
      <c r="W1237" s="27"/>
    </row>
    <row r="1238" ht="12.75">
      <c r="W1238" s="27"/>
    </row>
    <row r="1239" ht="12.75">
      <c r="W1239" s="27"/>
    </row>
    <row r="1240" ht="12.75">
      <c r="W1240" s="27"/>
    </row>
    <row r="1241" ht="12.75">
      <c r="W1241" s="27"/>
    </row>
    <row r="1242" ht="12.75">
      <c r="W1242" s="27"/>
    </row>
    <row r="1243" ht="12.75">
      <c r="W1243" s="27"/>
    </row>
    <row r="1244" ht="12.75">
      <c r="W1244" s="27"/>
    </row>
    <row r="1245" ht="12.75">
      <c r="W1245" s="27"/>
    </row>
    <row r="1246" ht="12.75">
      <c r="W1246" s="27"/>
    </row>
    <row r="1247" ht="12.75">
      <c r="W1247" s="27"/>
    </row>
    <row r="1248" ht="12.75">
      <c r="W1248" s="27"/>
    </row>
    <row r="1249" ht="12.75">
      <c r="W1249" s="27"/>
    </row>
    <row r="1250" ht="12.75">
      <c r="W1250" s="27"/>
    </row>
    <row r="1251" ht="12.75">
      <c r="W1251" s="27"/>
    </row>
    <row r="1252" ht="12.75">
      <c r="W1252" s="27"/>
    </row>
    <row r="1253" ht="12.75">
      <c r="W1253" s="27"/>
    </row>
    <row r="1254" ht="12.75">
      <c r="W1254" s="27"/>
    </row>
    <row r="1255" ht="12.75">
      <c r="W1255" s="27"/>
    </row>
    <row r="1256" ht="12.75">
      <c r="W1256" s="27"/>
    </row>
    <row r="1257" ht="12.75">
      <c r="W1257" s="27"/>
    </row>
    <row r="1258" ht="12.75">
      <c r="W1258" s="27"/>
    </row>
    <row r="1259" ht="12.75">
      <c r="W1259" s="27"/>
    </row>
    <row r="1260" ht="12.75">
      <c r="W1260" s="27"/>
    </row>
    <row r="1261" ht="12.75">
      <c r="W1261" s="27"/>
    </row>
    <row r="1262" ht="12.75">
      <c r="W1262" s="27"/>
    </row>
    <row r="1263" ht="12.75">
      <c r="W1263" s="27"/>
    </row>
    <row r="1264" ht="12.75">
      <c r="W1264" s="27"/>
    </row>
    <row r="1265" ht="12.75">
      <c r="W1265" s="27"/>
    </row>
    <row r="1266" ht="12.75">
      <c r="W1266" s="27"/>
    </row>
    <row r="1267" ht="12.75">
      <c r="W1267" s="27"/>
    </row>
    <row r="1268" ht="12.75">
      <c r="W1268" s="27"/>
    </row>
    <row r="1269" ht="12.75">
      <c r="W1269" s="27"/>
    </row>
    <row r="1270" ht="12.75">
      <c r="W1270" s="27"/>
    </row>
    <row r="1271" ht="12.75">
      <c r="W1271" s="27"/>
    </row>
    <row r="1272" ht="12.75">
      <c r="W1272" s="27"/>
    </row>
    <row r="1273" ht="12.75">
      <c r="W1273" s="27"/>
    </row>
    <row r="1274" ht="12.75">
      <c r="W1274" s="27"/>
    </row>
    <row r="1275" ht="12.75">
      <c r="W1275" s="27"/>
    </row>
    <row r="1276" ht="12.75">
      <c r="W1276" s="27"/>
    </row>
    <row r="1277" ht="12.75">
      <c r="W1277" s="27"/>
    </row>
    <row r="1278" ht="12.75">
      <c r="W1278" s="27"/>
    </row>
    <row r="1279" ht="12.75">
      <c r="W1279" s="27"/>
    </row>
    <row r="1280" ht="12.75">
      <c r="W1280" s="27"/>
    </row>
    <row r="1281" ht="12.75">
      <c r="W1281" s="27"/>
    </row>
    <row r="1282" ht="12.75">
      <c r="W1282" s="27"/>
    </row>
    <row r="1283" ht="12.75">
      <c r="W1283" s="27"/>
    </row>
    <row r="1284" ht="12.75">
      <c r="W1284" s="27"/>
    </row>
    <row r="1285" ht="12.75">
      <c r="W1285" s="27"/>
    </row>
    <row r="1286" ht="12.75">
      <c r="W1286" s="27"/>
    </row>
    <row r="1287" ht="12.75">
      <c r="W1287" s="27"/>
    </row>
    <row r="1288" ht="12.75">
      <c r="W1288" s="27"/>
    </row>
    <row r="1289" ht="12.75">
      <c r="W1289" s="27"/>
    </row>
    <row r="1290" ht="12.75">
      <c r="W1290" s="27"/>
    </row>
    <row r="1291" ht="12.75">
      <c r="W1291" s="27"/>
    </row>
    <row r="1292" ht="12.75">
      <c r="W1292" s="27"/>
    </row>
    <row r="1293" ht="12.75">
      <c r="W1293" s="27"/>
    </row>
    <row r="1294" ht="12.75">
      <c r="W1294" s="27"/>
    </row>
    <row r="1295" ht="12.75">
      <c r="W1295" s="27"/>
    </row>
    <row r="1296" ht="12.75">
      <c r="W1296" s="27"/>
    </row>
    <row r="1297" ht="12.75">
      <c r="W1297" s="27"/>
    </row>
    <row r="1298" ht="12.75">
      <c r="W1298" s="27"/>
    </row>
    <row r="1299" ht="12.75">
      <c r="W1299" s="27"/>
    </row>
    <row r="1300" ht="12.75">
      <c r="W1300" s="27"/>
    </row>
    <row r="1301" ht="12.75">
      <c r="W1301" s="27"/>
    </row>
    <row r="1302" ht="12.75">
      <c r="W1302" s="27"/>
    </row>
    <row r="1303" ht="12.75">
      <c r="W1303" s="27"/>
    </row>
    <row r="1304" ht="12.75">
      <c r="W1304" s="27"/>
    </row>
    <row r="1305" ht="12.75">
      <c r="W1305" s="27"/>
    </row>
    <row r="1306" ht="12.75">
      <c r="W1306" s="27"/>
    </row>
    <row r="1307" ht="12.75">
      <c r="W1307" s="27"/>
    </row>
    <row r="1308" ht="12.75">
      <c r="W1308" s="27"/>
    </row>
    <row r="1309" ht="12.75">
      <c r="W1309" s="27"/>
    </row>
    <row r="1310" ht="12.75">
      <c r="W1310" s="27"/>
    </row>
    <row r="1311" ht="12.75">
      <c r="W1311" s="27"/>
    </row>
    <row r="1312" ht="12.75">
      <c r="W1312" s="27"/>
    </row>
    <row r="1313" ht="12.75">
      <c r="W1313" s="27"/>
    </row>
    <row r="1314" ht="12.75">
      <c r="W1314" s="27"/>
    </row>
    <row r="1315" ht="12.75">
      <c r="W1315" s="27"/>
    </row>
    <row r="1316" ht="12.75">
      <c r="W1316" s="27"/>
    </row>
    <row r="1317" ht="12.75">
      <c r="W1317" s="27"/>
    </row>
    <row r="1318" ht="12.75">
      <c r="W1318" s="27"/>
    </row>
    <row r="1319" ht="12.75">
      <c r="W1319" s="27"/>
    </row>
    <row r="1320" ht="12.75">
      <c r="W1320" s="27"/>
    </row>
    <row r="1321" ht="12.75">
      <c r="W1321" s="27"/>
    </row>
    <row r="1322" ht="12.75">
      <c r="W1322" s="27"/>
    </row>
    <row r="1323" ht="12.75">
      <c r="W1323" s="27"/>
    </row>
    <row r="1324" ht="12.75">
      <c r="W1324" s="27"/>
    </row>
    <row r="1325" ht="12.75">
      <c r="W1325" s="27"/>
    </row>
    <row r="1326" ht="12.75">
      <c r="W1326" s="27"/>
    </row>
    <row r="1327" ht="12.75">
      <c r="W1327" s="27"/>
    </row>
    <row r="1328" ht="12.75">
      <c r="W1328" s="27"/>
    </row>
    <row r="1329" ht="12.75">
      <c r="W1329" s="27"/>
    </row>
    <row r="1330" ht="12.75">
      <c r="W1330" s="27"/>
    </row>
    <row r="1331" ht="12.75">
      <c r="W1331" s="27"/>
    </row>
    <row r="1332" ht="12.75">
      <c r="W1332" s="27"/>
    </row>
    <row r="1333" ht="12.75">
      <c r="W1333" s="27"/>
    </row>
    <row r="1334" ht="12.75">
      <c r="W1334" s="27"/>
    </row>
    <row r="1335" ht="12.75">
      <c r="W1335" s="27"/>
    </row>
    <row r="1336" ht="12.75">
      <c r="W1336" s="27"/>
    </row>
    <row r="1337" ht="12.75">
      <c r="W1337" s="27"/>
    </row>
    <row r="1338" ht="12.75">
      <c r="W1338" s="27"/>
    </row>
    <row r="1339" ht="12.75">
      <c r="W1339" s="27"/>
    </row>
    <row r="1340" ht="12.75">
      <c r="W1340" s="27"/>
    </row>
    <row r="1341" ht="12.75">
      <c r="W1341" s="27"/>
    </row>
    <row r="1342" ht="12.75">
      <c r="W1342" s="27"/>
    </row>
    <row r="1343" ht="12.75">
      <c r="W1343" s="27"/>
    </row>
    <row r="1344" ht="12.75">
      <c r="W1344" s="27"/>
    </row>
    <row r="1345" ht="12.75">
      <c r="W1345" s="27"/>
    </row>
    <row r="1346" ht="12.75">
      <c r="W1346" s="27"/>
    </row>
    <row r="1347" ht="12.75">
      <c r="W1347" s="27"/>
    </row>
    <row r="1348" ht="12.75">
      <c r="W1348" s="27"/>
    </row>
    <row r="1349" ht="12.75">
      <c r="W1349" s="27"/>
    </row>
    <row r="1350" ht="12.75">
      <c r="W1350" s="27"/>
    </row>
    <row r="1351" ht="12.75">
      <c r="W1351" s="27"/>
    </row>
    <row r="1352" ht="12.75">
      <c r="W1352" s="27"/>
    </row>
    <row r="1353" ht="12.75">
      <c r="W1353" s="27"/>
    </row>
    <row r="1354" ht="12.75">
      <c r="W1354" s="27"/>
    </row>
    <row r="1355" ht="12.75">
      <c r="W1355" s="27"/>
    </row>
    <row r="1356" ht="12.75">
      <c r="W1356" s="27"/>
    </row>
    <row r="1357" ht="12.75">
      <c r="W1357" s="27"/>
    </row>
    <row r="1358" ht="12.75">
      <c r="W1358" s="27"/>
    </row>
    <row r="1359" ht="12.75">
      <c r="W1359" s="27"/>
    </row>
    <row r="1360" ht="12.75">
      <c r="W1360" s="27"/>
    </row>
    <row r="1361" ht="12.75">
      <c r="W1361" s="27"/>
    </row>
    <row r="1362" ht="12.75">
      <c r="W1362" s="27"/>
    </row>
    <row r="1363" ht="12.75">
      <c r="W1363" s="27"/>
    </row>
    <row r="1364" ht="12.75">
      <c r="W1364" s="27"/>
    </row>
    <row r="1365" ht="12.75">
      <c r="W1365" s="27"/>
    </row>
    <row r="1366" ht="12.75">
      <c r="W1366" s="27"/>
    </row>
    <row r="1367" ht="12.75">
      <c r="W1367" s="27"/>
    </row>
    <row r="1368" ht="12.75">
      <c r="W1368" s="27"/>
    </row>
    <row r="1369" ht="12.75">
      <c r="W1369" s="27"/>
    </row>
    <row r="1370" ht="12.75">
      <c r="W1370" s="27"/>
    </row>
    <row r="1371" ht="12.75">
      <c r="W1371" s="27"/>
    </row>
    <row r="1372" ht="12.75">
      <c r="W1372" s="27"/>
    </row>
    <row r="1373" ht="12.75">
      <c r="W1373" s="27"/>
    </row>
    <row r="1374" ht="12.75">
      <c r="W1374" s="27"/>
    </row>
    <row r="1375" ht="12.75">
      <c r="W1375" s="27"/>
    </row>
    <row r="1376" ht="12.75">
      <c r="W1376" s="27"/>
    </row>
    <row r="1377" ht="12.75">
      <c r="W1377" s="27"/>
    </row>
    <row r="1378" ht="12.75">
      <c r="W1378" s="27"/>
    </row>
    <row r="1379" ht="12.75">
      <c r="W1379" s="27"/>
    </row>
    <row r="1380" ht="12.75">
      <c r="W1380" s="27"/>
    </row>
    <row r="1381" ht="12.75">
      <c r="W1381" s="27"/>
    </row>
    <row r="1382" ht="12.75">
      <c r="W1382" s="27"/>
    </row>
    <row r="1383" ht="12.75">
      <c r="W1383" s="27"/>
    </row>
    <row r="1384" ht="12.75">
      <c r="W1384" s="27"/>
    </row>
    <row r="1385" ht="12.75">
      <c r="W1385" s="27"/>
    </row>
    <row r="1386" ht="12.75">
      <c r="W1386" s="27"/>
    </row>
    <row r="1387" ht="12.75">
      <c r="W1387" s="27"/>
    </row>
    <row r="1388" ht="12.75">
      <c r="W1388" s="27"/>
    </row>
    <row r="1389" ht="12.75">
      <c r="W1389" s="27"/>
    </row>
    <row r="1390" ht="12.75">
      <c r="W1390" s="27"/>
    </row>
    <row r="1391" ht="12.75">
      <c r="W1391" s="27"/>
    </row>
    <row r="1392" ht="12.75">
      <c r="W1392" s="27"/>
    </row>
    <row r="1393" ht="12.75">
      <c r="W1393" s="27"/>
    </row>
    <row r="1394" ht="12.75">
      <c r="W1394" s="27"/>
    </row>
    <row r="1395" ht="12.75">
      <c r="W1395" s="27"/>
    </row>
    <row r="1396" ht="12.75">
      <c r="W1396" s="27"/>
    </row>
    <row r="1397" ht="12.75">
      <c r="W1397" s="27"/>
    </row>
    <row r="1398" ht="12.75">
      <c r="W1398" s="27"/>
    </row>
    <row r="1399" ht="12.75">
      <c r="W1399" s="27"/>
    </row>
    <row r="1400" ht="12.75">
      <c r="W1400" s="27"/>
    </row>
    <row r="1401" ht="12.75">
      <c r="W1401" s="27"/>
    </row>
    <row r="1402" ht="12.75">
      <c r="W1402" s="27"/>
    </row>
    <row r="1403" ht="12.75">
      <c r="W1403" s="27"/>
    </row>
    <row r="1404" ht="12.75">
      <c r="W1404" s="27"/>
    </row>
    <row r="1405" ht="12.75">
      <c r="W1405" s="27"/>
    </row>
    <row r="1406" ht="12.75">
      <c r="W1406" s="27"/>
    </row>
    <row r="1407" ht="12.75">
      <c r="W1407" s="27"/>
    </row>
    <row r="1408" ht="12.75">
      <c r="W1408" s="27"/>
    </row>
    <row r="1409" ht="12.75">
      <c r="W1409" s="27"/>
    </row>
    <row r="1410" ht="12.75">
      <c r="W1410" s="27"/>
    </row>
    <row r="1411" ht="12.75">
      <c r="W1411" s="27"/>
    </row>
    <row r="1412" ht="12.75">
      <c r="W1412" s="27"/>
    </row>
    <row r="1413" ht="12.75">
      <c r="W1413" s="27"/>
    </row>
    <row r="1414" ht="12.75">
      <c r="W1414" s="27"/>
    </row>
    <row r="1415" ht="12.75">
      <c r="W1415" s="27"/>
    </row>
    <row r="1416" ht="12.75">
      <c r="W1416" s="27"/>
    </row>
    <row r="1417" ht="12.75">
      <c r="W1417" s="27"/>
    </row>
    <row r="1418" ht="12.75">
      <c r="W1418" s="27"/>
    </row>
    <row r="1419" ht="12.75">
      <c r="W1419" s="27"/>
    </row>
    <row r="1420" ht="12.75">
      <c r="W1420" s="27"/>
    </row>
    <row r="1421" ht="12.75">
      <c r="W1421" s="27"/>
    </row>
    <row r="1422" ht="12.75">
      <c r="W1422" s="27"/>
    </row>
    <row r="1423" ht="12.75">
      <c r="W1423" s="27"/>
    </row>
    <row r="1424" ht="12.75">
      <c r="W1424" s="27"/>
    </row>
    <row r="1425" ht="12.75">
      <c r="W1425" s="27"/>
    </row>
    <row r="1426" ht="12.75">
      <c r="W1426" s="27"/>
    </row>
    <row r="1427" ht="12.75">
      <c r="W1427" s="27"/>
    </row>
    <row r="1428" ht="12.75">
      <c r="W1428" s="27"/>
    </row>
    <row r="1429" ht="12.75">
      <c r="W1429" s="27"/>
    </row>
    <row r="1430" ht="12.75">
      <c r="W1430" s="27"/>
    </row>
    <row r="1431" ht="12.75">
      <c r="W1431" s="27"/>
    </row>
    <row r="1432" ht="12.75">
      <c r="W1432" s="27"/>
    </row>
    <row r="1433" ht="12.75">
      <c r="W1433" s="27"/>
    </row>
    <row r="1434" ht="12.75">
      <c r="W1434" s="27"/>
    </row>
    <row r="1435" ht="12.75">
      <c r="W1435" s="27"/>
    </row>
    <row r="1436" ht="12.75">
      <c r="W1436" s="27"/>
    </row>
    <row r="1437" ht="12.75">
      <c r="W1437" s="27"/>
    </row>
    <row r="1438" ht="12.75">
      <c r="W1438" s="27"/>
    </row>
    <row r="1439" ht="12.75">
      <c r="W1439" s="27"/>
    </row>
    <row r="1440" ht="12.75">
      <c r="W1440" s="27"/>
    </row>
    <row r="1441" ht="12.75">
      <c r="W1441" s="27"/>
    </row>
    <row r="1442" ht="12.75">
      <c r="W1442" s="27"/>
    </row>
    <row r="1443" ht="12.75">
      <c r="W1443" s="27"/>
    </row>
    <row r="1444" ht="12.75">
      <c r="W1444" s="27"/>
    </row>
    <row r="1445" ht="12.75">
      <c r="W1445" s="27"/>
    </row>
    <row r="1446" ht="12.75">
      <c r="W1446" s="27"/>
    </row>
    <row r="1447" ht="12.75">
      <c r="W1447" s="27"/>
    </row>
    <row r="1448" ht="12.75">
      <c r="W1448" s="27"/>
    </row>
    <row r="1449" ht="12.75">
      <c r="W1449" s="27"/>
    </row>
    <row r="1450" ht="12.75">
      <c r="W1450" s="27"/>
    </row>
    <row r="1451" ht="12.75">
      <c r="W1451" s="27"/>
    </row>
    <row r="1452" ht="12.75">
      <c r="W1452" s="27"/>
    </row>
    <row r="1453" ht="12.75">
      <c r="W1453" s="27"/>
    </row>
    <row r="1454" ht="12.75">
      <c r="W1454" s="27"/>
    </row>
    <row r="1455" ht="12.75">
      <c r="W1455" s="27"/>
    </row>
    <row r="1456" ht="12.75">
      <c r="W1456" s="27"/>
    </row>
    <row r="1457" ht="12.75">
      <c r="W1457" s="27"/>
    </row>
    <row r="1458" ht="12.75">
      <c r="W1458" s="27"/>
    </row>
    <row r="1459" ht="12.75">
      <c r="W1459" s="27"/>
    </row>
    <row r="1460" ht="12.75">
      <c r="W1460" s="27"/>
    </row>
    <row r="1461" ht="12.75">
      <c r="W1461" s="27"/>
    </row>
    <row r="1462" ht="12.75">
      <c r="W1462" s="27"/>
    </row>
    <row r="1463" ht="12.75">
      <c r="W1463" s="27"/>
    </row>
    <row r="1464" ht="12.75">
      <c r="W1464" s="27"/>
    </row>
    <row r="1465" ht="12.75">
      <c r="W1465" s="27"/>
    </row>
    <row r="1466" ht="12.75">
      <c r="W1466" s="27"/>
    </row>
    <row r="1467" ht="12.75">
      <c r="W1467" s="27"/>
    </row>
    <row r="1468" ht="12.75">
      <c r="W1468" s="27"/>
    </row>
    <row r="1469" ht="12.75">
      <c r="W1469" s="27"/>
    </row>
    <row r="1470" ht="12.75">
      <c r="W1470" s="27"/>
    </row>
    <row r="1471" ht="12.75">
      <c r="W1471" s="27"/>
    </row>
    <row r="1472" ht="12.75">
      <c r="W1472" s="27"/>
    </row>
    <row r="1473" ht="12.75">
      <c r="W1473" s="27"/>
    </row>
    <row r="1474" ht="12.75">
      <c r="W1474" s="27"/>
    </row>
    <row r="1475" ht="12.75">
      <c r="W1475" s="27"/>
    </row>
    <row r="1476" ht="12.75">
      <c r="W1476" s="27"/>
    </row>
    <row r="1477" ht="12.75">
      <c r="W1477" s="27"/>
    </row>
    <row r="1478" ht="12.75">
      <c r="W1478" s="27"/>
    </row>
    <row r="1479" ht="12.75">
      <c r="W1479" s="27"/>
    </row>
    <row r="1480" ht="12.75">
      <c r="W1480" s="27"/>
    </row>
    <row r="1481" ht="12.75">
      <c r="W1481" s="27"/>
    </row>
    <row r="1482" ht="12.75">
      <c r="W1482" s="27"/>
    </row>
    <row r="1483" ht="12.75">
      <c r="W1483" s="27"/>
    </row>
    <row r="1484" ht="12.75">
      <c r="W1484" s="27"/>
    </row>
    <row r="1485" ht="12.75">
      <c r="W1485" s="27"/>
    </row>
    <row r="1486" ht="12.75">
      <c r="W1486" s="27"/>
    </row>
    <row r="1487" ht="12.75">
      <c r="W1487" s="27"/>
    </row>
    <row r="1488" ht="12.75">
      <c r="W1488" s="27"/>
    </row>
    <row r="1489" ht="12.75">
      <c r="W1489" s="27"/>
    </row>
    <row r="1490" ht="12.75">
      <c r="W1490" s="27"/>
    </row>
    <row r="1491" ht="12.75">
      <c r="W1491" s="27"/>
    </row>
    <row r="1492" ht="12.75">
      <c r="W1492" s="27"/>
    </row>
    <row r="1493" ht="12.75">
      <c r="W1493" s="27"/>
    </row>
    <row r="1494" ht="12.75">
      <c r="W1494" s="27"/>
    </row>
    <row r="1495" ht="12.75">
      <c r="W1495" s="27"/>
    </row>
    <row r="1496" ht="12.75">
      <c r="W1496" s="27"/>
    </row>
    <row r="1497" ht="12.75">
      <c r="W1497" s="27"/>
    </row>
    <row r="1498" ht="12.75">
      <c r="W1498" s="27"/>
    </row>
    <row r="1499" ht="12.75">
      <c r="W1499" s="27"/>
    </row>
    <row r="1500" ht="12.75">
      <c r="W1500" s="27"/>
    </row>
    <row r="1501" ht="12.75">
      <c r="W1501" s="27"/>
    </row>
    <row r="1502" ht="12.75">
      <c r="W1502" s="27"/>
    </row>
    <row r="1503" ht="12.75">
      <c r="W1503" s="27"/>
    </row>
    <row r="1504" ht="12.75">
      <c r="W1504" s="27"/>
    </row>
    <row r="1505" ht="12.75">
      <c r="W1505" s="27"/>
    </row>
    <row r="1506" ht="12.75">
      <c r="W1506" s="27"/>
    </row>
    <row r="1507" ht="12.75">
      <c r="W1507" s="27"/>
    </row>
    <row r="1508" ht="12.75">
      <c r="W1508" s="27"/>
    </row>
    <row r="1509" ht="12.75">
      <c r="W1509" s="27"/>
    </row>
    <row r="1510" ht="12.75">
      <c r="W1510" s="27"/>
    </row>
    <row r="1511" ht="12.75">
      <c r="W1511" s="27"/>
    </row>
    <row r="1512" ht="12.75">
      <c r="W1512" s="27"/>
    </row>
    <row r="1513" ht="12.75">
      <c r="W1513" s="27"/>
    </row>
    <row r="1514" ht="12.75">
      <c r="W1514" s="27"/>
    </row>
    <row r="1515" ht="12.75">
      <c r="W1515" s="27"/>
    </row>
    <row r="1516" ht="12.75">
      <c r="W1516" s="27"/>
    </row>
    <row r="1517" ht="12.75">
      <c r="W1517" s="27"/>
    </row>
    <row r="1518" ht="12.75">
      <c r="W1518" s="27"/>
    </row>
    <row r="1519" ht="12.75">
      <c r="W1519" s="27"/>
    </row>
    <row r="1520" ht="12.75">
      <c r="W1520" s="27"/>
    </row>
    <row r="1521" ht="12.75">
      <c r="W1521" s="27"/>
    </row>
    <row r="1522" ht="12.75">
      <c r="W1522" s="27"/>
    </row>
    <row r="1523" ht="12.75">
      <c r="W1523" s="27"/>
    </row>
    <row r="1524" ht="12.75">
      <c r="W1524" s="27"/>
    </row>
    <row r="1525" ht="12.75">
      <c r="W1525" s="27"/>
    </row>
    <row r="1526" ht="12.75">
      <c r="W1526" s="27"/>
    </row>
    <row r="1527" ht="12.75">
      <c r="W1527" s="27"/>
    </row>
    <row r="1528" ht="12.75">
      <c r="W1528" s="27"/>
    </row>
    <row r="1529" ht="12.75">
      <c r="W1529" s="27"/>
    </row>
    <row r="1530" ht="12.75">
      <c r="W1530" s="27"/>
    </row>
    <row r="1531" ht="12.75">
      <c r="W1531" s="27"/>
    </row>
    <row r="1532" ht="12.75">
      <c r="W1532" s="27"/>
    </row>
    <row r="1533" ht="12.75">
      <c r="W1533" s="27"/>
    </row>
    <row r="1534" ht="12.75">
      <c r="W1534" s="27"/>
    </row>
    <row r="1535" ht="12.75">
      <c r="W1535" s="27"/>
    </row>
    <row r="1536" ht="12.75">
      <c r="W1536" s="27"/>
    </row>
    <row r="1537" ht="12.75">
      <c r="W1537" s="27"/>
    </row>
    <row r="1538" ht="12.75">
      <c r="W1538" s="27"/>
    </row>
    <row r="1539" ht="12.75">
      <c r="W1539" s="27"/>
    </row>
    <row r="1540" ht="12.75">
      <c r="W1540" s="27"/>
    </row>
    <row r="1541" ht="12.75">
      <c r="W1541" s="27"/>
    </row>
    <row r="1542" ht="12.75">
      <c r="W1542" s="27"/>
    </row>
    <row r="1543" ht="12.75">
      <c r="W1543" s="27"/>
    </row>
    <row r="1544" ht="12.75">
      <c r="W1544" s="27"/>
    </row>
    <row r="1545" ht="12.75">
      <c r="W1545" s="27"/>
    </row>
    <row r="1546" ht="12.75">
      <c r="W1546" s="27"/>
    </row>
    <row r="1547" ht="12.75">
      <c r="W1547" s="27"/>
    </row>
    <row r="1548" ht="12.75">
      <c r="W1548" s="27"/>
    </row>
    <row r="1549" ht="12.75">
      <c r="W1549" s="27"/>
    </row>
    <row r="1550" ht="12.75">
      <c r="W1550" s="27"/>
    </row>
    <row r="1551" ht="12.75">
      <c r="W1551" s="27"/>
    </row>
    <row r="1552" ht="12.75">
      <c r="W1552" s="27"/>
    </row>
    <row r="1553" ht="12.75">
      <c r="W1553" s="27"/>
    </row>
    <row r="1554" ht="12.75">
      <c r="W1554" s="27"/>
    </row>
    <row r="1555" ht="12.75">
      <c r="W1555" s="27"/>
    </row>
    <row r="1556" ht="12.75">
      <c r="W1556" s="27"/>
    </row>
    <row r="1557" ht="12.75">
      <c r="W1557" s="27"/>
    </row>
    <row r="1558" ht="12.75">
      <c r="W1558" s="27"/>
    </row>
    <row r="1559" ht="12.75">
      <c r="W1559" s="27"/>
    </row>
    <row r="1560" ht="12.75">
      <c r="W1560" s="27"/>
    </row>
    <row r="1561" ht="12.75">
      <c r="W1561" s="27"/>
    </row>
    <row r="1562" ht="12.75">
      <c r="W1562" s="27"/>
    </row>
    <row r="1563" ht="12.75">
      <c r="W1563" s="27"/>
    </row>
    <row r="1564" ht="12.75">
      <c r="W1564" s="27"/>
    </row>
    <row r="1565" ht="12.75">
      <c r="W1565" s="27"/>
    </row>
    <row r="1566" ht="12.75">
      <c r="W1566" s="27"/>
    </row>
    <row r="1567" ht="12.75">
      <c r="W1567" s="27"/>
    </row>
    <row r="1568" ht="12.75">
      <c r="W1568" s="27"/>
    </row>
    <row r="1569" ht="12.75">
      <c r="W1569" s="27"/>
    </row>
    <row r="1570" ht="12.75">
      <c r="W1570" s="27"/>
    </row>
    <row r="1571" ht="12.75">
      <c r="W1571" s="27"/>
    </row>
    <row r="1572" ht="12.75">
      <c r="W1572" s="27"/>
    </row>
    <row r="1573" ht="12.75">
      <c r="W1573" s="27"/>
    </row>
    <row r="1574" ht="12.75">
      <c r="W1574" s="27"/>
    </row>
    <row r="1575" ht="12.75">
      <c r="W1575" s="27"/>
    </row>
    <row r="1576" ht="12.75">
      <c r="W1576" s="27"/>
    </row>
    <row r="1577" ht="12.75">
      <c r="W1577" s="27"/>
    </row>
    <row r="1578" ht="12.75">
      <c r="W1578" s="27"/>
    </row>
    <row r="1579" ht="12.75">
      <c r="W1579" s="27"/>
    </row>
    <row r="1580" ht="12.75">
      <c r="W1580" s="27"/>
    </row>
    <row r="1581" ht="12.75">
      <c r="W1581" s="27"/>
    </row>
    <row r="1582" ht="12.75">
      <c r="W1582" s="27"/>
    </row>
    <row r="1583" ht="12.75">
      <c r="W1583" s="27"/>
    </row>
    <row r="1584" ht="12.75">
      <c r="W1584" s="27"/>
    </row>
    <row r="1585" ht="12.75">
      <c r="W1585" s="27"/>
    </row>
    <row r="1586" ht="12.75">
      <c r="W1586" s="27"/>
    </row>
    <row r="1587" ht="12.75">
      <c r="W1587" s="27"/>
    </row>
    <row r="1588" ht="12.75">
      <c r="W1588" s="27"/>
    </row>
    <row r="1589" ht="12.75">
      <c r="W1589" s="27"/>
    </row>
    <row r="1590" ht="12.75">
      <c r="W1590" s="27"/>
    </row>
    <row r="1591" ht="12.75">
      <c r="W1591" s="27"/>
    </row>
    <row r="1592" ht="12.75">
      <c r="W1592" s="27"/>
    </row>
    <row r="1593" ht="12.75">
      <c r="W1593" s="27"/>
    </row>
    <row r="1594" ht="12.75">
      <c r="W1594" s="27"/>
    </row>
    <row r="1595" ht="12.75">
      <c r="W1595" s="27"/>
    </row>
    <row r="1596" ht="12.75">
      <c r="W1596" s="27"/>
    </row>
    <row r="1597" ht="12.75">
      <c r="W1597" s="27"/>
    </row>
    <row r="1598" ht="12.75">
      <c r="W1598" s="27"/>
    </row>
    <row r="1599" ht="12.75">
      <c r="W1599" s="27"/>
    </row>
    <row r="1600" ht="12.75">
      <c r="W1600" s="27"/>
    </row>
    <row r="1601" ht="12.75">
      <c r="W1601" s="27"/>
    </row>
    <row r="1602" ht="12.75">
      <c r="W1602" s="27"/>
    </row>
    <row r="1603" ht="12.75">
      <c r="W1603" s="27"/>
    </row>
    <row r="1604" ht="12.75">
      <c r="W1604" s="27"/>
    </row>
    <row r="1605" ht="12.75">
      <c r="W1605" s="27"/>
    </row>
    <row r="1606" ht="12.75">
      <c r="W1606" s="27"/>
    </row>
    <row r="1607" ht="12.75">
      <c r="W1607" s="27"/>
    </row>
    <row r="1608" ht="12.75">
      <c r="W1608" s="27"/>
    </row>
    <row r="1609" ht="12.75">
      <c r="W1609" s="27"/>
    </row>
    <row r="1610" ht="12.75">
      <c r="W1610" s="27"/>
    </row>
    <row r="1611" ht="12.75">
      <c r="W1611" s="27"/>
    </row>
    <row r="1612" ht="12.75">
      <c r="W1612" s="27"/>
    </row>
    <row r="1613" ht="12.75">
      <c r="W1613" s="27"/>
    </row>
    <row r="1614" ht="12.75">
      <c r="W1614" s="27"/>
    </row>
    <row r="1615" ht="12.75">
      <c r="W1615" s="27"/>
    </row>
    <row r="1616" ht="12.75">
      <c r="W1616" s="27"/>
    </row>
    <row r="1617" ht="12.75">
      <c r="W1617" s="27"/>
    </row>
    <row r="1618" ht="12.75">
      <c r="W1618" s="27"/>
    </row>
    <row r="1619" ht="12.75">
      <c r="W1619" s="27"/>
    </row>
    <row r="1620" ht="12.75">
      <c r="W1620" s="27"/>
    </row>
    <row r="1621" ht="12.75">
      <c r="W1621" s="27"/>
    </row>
    <row r="1622" ht="12.75">
      <c r="W1622" s="27"/>
    </row>
    <row r="1623" ht="12.75">
      <c r="W1623" s="27"/>
    </row>
    <row r="1624" ht="12.75">
      <c r="W1624" s="27"/>
    </row>
    <row r="1625" ht="12.75">
      <c r="W1625" s="27"/>
    </row>
    <row r="1626" ht="12.75">
      <c r="W1626" s="27"/>
    </row>
    <row r="1627" ht="12.75">
      <c r="W1627" s="27"/>
    </row>
    <row r="1628" ht="12.75">
      <c r="W1628" s="27"/>
    </row>
    <row r="1629" ht="12.75">
      <c r="W1629" s="27"/>
    </row>
    <row r="1630" ht="12.75">
      <c r="W1630" s="27"/>
    </row>
    <row r="1631" ht="12.75">
      <c r="W1631" s="27"/>
    </row>
    <row r="1632" ht="12.75">
      <c r="W1632" s="27"/>
    </row>
    <row r="1633" ht="12.75">
      <c r="W1633" s="27"/>
    </row>
    <row r="1634" ht="12.75">
      <c r="W1634" s="27"/>
    </row>
    <row r="1635" ht="12.75">
      <c r="W1635" s="27"/>
    </row>
    <row r="1636" ht="12.75">
      <c r="W1636" s="27"/>
    </row>
    <row r="1637" ht="12.75">
      <c r="W1637" s="27"/>
    </row>
    <row r="1638" ht="12.75">
      <c r="W1638" s="27"/>
    </row>
    <row r="1639" ht="12.75">
      <c r="W1639" s="27"/>
    </row>
    <row r="1640" ht="12.75">
      <c r="W1640" s="27"/>
    </row>
    <row r="1641" ht="12.75">
      <c r="W1641" s="27"/>
    </row>
    <row r="1642" ht="12.75">
      <c r="W1642" s="27"/>
    </row>
    <row r="1643" ht="12.75">
      <c r="W1643" s="27"/>
    </row>
    <row r="1644" ht="12.75">
      <c r="W1644" s="27"/>
    </row>
    <row r="1645" ht="12.75">
      <c r="W1645" s="27"/>
    </row>
    <row r="1646" ht="12.75">
      <c r="W1646" s="27"/>
    </row>
    <row r="1647" ht="12.75">
      <c r="W1647" s="27"/>
    </row>
    <row r="1648" ht="12.75">
      <c r="W1648" s="27"/>
    </row>
    <row r="1649" ht="12.75">
      <c r="W1649" s="27"/>
    </row>
    <row r="1650" ht="12.75">
      <c r="W1650" s="27"/>
    </row>
    <row r="1651" ht="12.75">
      <c r="W1651" s="27"/>
    </row>
    <row r="1652" ht="12.75">
      <c r="W1652" s="27"/>
    </row>
    <row r="1653" ht="12.75">
      <c r="W1653" s="27"/>
    </row>
    <row r="1654" ht="12.75">
      <c r="W1654" s="27"/>
    </row>
    <row r="1655" ht="12.75">
      <c r="W1655" s="27"/>
    </row>
    <row r="1656" ht="12.75">
      <c r="W1656" s="27"/>
    </row>
    <row r="1657" ht="12.75">
      <c r="W1657" s="27"/>
    </row>
    <row r="1658" ht="12.75">
      <c r="W1658" s="27"/>
    </row>
    <row r="1659" ht="12.75">
      <c r="W1659" s="27"/>
    </row>
    <row r="1660" ht="12.75">
      <c r="W1660" s="27"/>
    </row>
    <row r="1661" ht="12.75">
      <c r="W1661" s="27"/>
    </row>
    <row r="1662" ht="12.75">
      <c r="W1662" s="27"/>
    </row>
    <row r="1663" ht="12.75">
      <c r="W1663" s="27"/>
    </row>
    <row r="1664" ht="12.75">
      <c r="W1664" s="27"/>
    </row>
    <row r="1665" ht="12.75">
      <c r="W1665" s="27"/>
    </row>
    <row r="1666" ht="12.75">
      <c r="W1666" s="27"/>
    </row>
    <row r="1667" ht="12.75">
      <c r="W1667" s="27"/>
    </row>
    <row r="1668" ht="12.75">
      <c r="W1668" s="27"/>
    </row>
    <row r="1669" ht="12.75">
      <c r="W1669" s="27"/>
    </row>
    <row r="1670" ht="12.75">
      <c r="W1670" s="27"/>
    </row>
    <row r="1671" ht="12.75">
      <c r="W1671" s="27"/>
    </row>
    <row r="1672" ht="12.75">
      <c r="W1672" s="27"/>
    </row>
    <row r="1673" ht="12.75">
      <c r="W1673" s="27"/>
    </row>
    <row r="1674" ht="12.75">
      <c r="W1674" s="27"/>
    </row>
    <row r="1675" ht="12.75">
      <c r="W1675" s="27"/>
    </row>
    <row r="1676" ht="12.75">
      <c r="W1676" s="27"/>
    </row>
    <row r="1677" ht="12.75">
      <c r="W1677" s="27"/>
    </row>
    <row r="1678" ht="12.75">
      <c r="W1678" s="27"/>
    </row>
    <row r="1679" ht="12.75">
      <c r="W1679" s="27"/>
    </row>
    <row r="1680" ht="12.75">
      <c r="W1680" s="27"/>
    </row>
    <row r="1681" ht="12.75">
      <c r="W1681" s="27"/>
    </row>
    <row r="1682" ht="12.75">
      <c r="W1682" s="27"/>
    </row>
    <row r="1683" ht="12.75">
      <c r="W1683" s="27"/>
    </row>
    <row r="1684" ht="12.75">
      <c r="W1684" s="27"/>
    </row>
    <row r="1685" ht="12.75">
      <c r="W1685" s="27"/>
    </row>
    <row r="1686" ht="12.75">
      <c r="W1686" s="27"/>
    </row>
    <row r="1687" ht="12.75">
      <c r="W1687" s="27"/>
    </row>
    <row r="1688" ht="12.75">
      <c r="W1688" s="27"/>
    </row>
    <row r="1689" ht="12.75">
      <c r="W1689" s="27"/>
    </row>
    <row r="1690" ht="12.75">
      <c r="W1690" s="27"/>
    </row>
    <row r="1691" ht="12.75">
      <c r="W1691" s="27"/>
    </row>
    <row r="1692" ht="12.75">
      <c r="W1692" s="27"/>
    </row>
    <row r="1693" ht="12.75">
      <c r="W1693" s="27"/>
    </row>
    <row r="1694" ht="12.75">
      <c r="W1694" s="27"/>
    </row>
    <row r="1695" ht="12.75">
      <c r="W1695" s="27"/>
    </row>
    <row r="1696" ht="12.75">
      <c r="W1696" s="27"/>
    </row>
    <row r="1697" ht="12.75">
      <c r="W1697" s="27"/>
    </row>
    <row r="1698" ht="12.75">
      <c r="W1698" s="27"/>
    </row>
    <row r="1699" ht="12.75">
      <c r="W1699" s="27"/>
    </row>
    <row r="1700" ht="12.75">
      <c r="W1700" s="27"/>
    </row>
    <row r="1701" ht="12.75">
      <c r="W1701" s="27"/>
    </row>
    <row r="1702" ht="12.75">
      <c r="W1702" s="27"/>
    </row>
    <row r="1703" ht="12.75">
      <c r="W1703" s="27"/>
    </row>
    <row r="1704" ht="12.75">
      <c r="W1704" s="27"/>
    </row>
    <row r="1705" ht="12.75">
      <c r="W1705" s="27"/>
    </row>
    <row r="1706" ht="12.75">
      <c r="W1706" s="27"/>
    </row>
    <row r="1707" ht="12.75">
      <c r="W1707" s="27"/>
    </row>
    <row r="1708" ht="12.75">
      <c r="W1708" s="27"/>
    </row>
    <row r="1709" ht="12.75">
      <c r="W1709" s="27"/>
    </row>
    <row r="1710" ht="12.75">
      <c r="W1710" s="27"/>
    </row>
    <row r="1711" ht="12.75">
      <c r="W1711" s="27"/>
    </row>
    <row r="1712" ht="12.75">
      <c r="W1712" s="27"/>
    </row>
    <row r="1713" ht="12.75">
      <c r="W1713" s="27"/>
    </row>
    <row r="1714" ht="12.75">
      <c r="W1714" s="27"/>
    </row>
    <row r="1715" ht="12.75">
      <c r="W1715" s="27"/>
    </row>
    <row r="1716" ht="12.75">
      <c r="W1716" s="27"/>
    </row>
    <row r="1717" ht="12.75">
      <c r="W1717" s="27"/>
    </row>
    <row r="1718" ht="12.75">
      <c r="W1718" s="27"/>
    </row>
    <row r="1719" ht="12.75">
      <c r="W1719" s="27"/>
    </row>
    <row r="1720" ht="12.75">
      <c r="W1720" s="27"/>
    </row>
    <row r="1721" ht="12.75">
      <c r="W1721" s="27"/>
    </row>
    <row r="1722" ht="12.75">
      <c r="W1722" s="27"/>
    </row>
    <row r="1723" ht="12.75">
      <c r="W1723" s="27"/>
    </row>
    <row r="1724" ht="12.75">
      <c r="W1724" s="27"/>
    </row>
    <row r="1725" ht="12.75">
      <c r="W1725" s="27"/>
    </row>
    <row r="1726" ht="12.75">
      <c r="W1726" s="27"/>
    </row>
    <row r="1727" ht="12.75">
      <c r="W1727" s="27"/>
    </row>
    <row r="1728" ht="12.75">
      <c r="W1728" s="27"/>
    </row>
    <row r="1729" ht="12.75">
      <c r="W1729" s="27"/>
    </row>
    <row r="1730" ht="12.75">
      <c r="W1730" s="27"/>
    </row>
    <row r="1731" ht="12.75">
      <c r="W1731" s="27"/>
    </row>
    <row r="1732" ht="12.75">
      <c r="W1732" s="27"/>
    </row>
    <row r="1733" ht="12.75">
      <c r="W1733" s="27"/>
    </row>
    <row r="1734" ht="12.75">
      <c r="W1734" s="27"/>
    </row>
    <row r="1735" ht="12.75">
      <c r="W1735" s="27"/>
    </row>
    <row r="1736" ht="12.75">
      <c r="W1736" s="27"/>
    </row>
    <row r="1737" ht="12.75">
      <c r="W1737" s="27"/>
    </row>
    <row r="1738" ht="12.75">
      <c r="W1738" s="27"/>
    </row>
    <row r="1739" ht="12.75">
      <c r="W1739" s="27"/>
    </row>
    <row r="1740" ht="12.75">
      <c r="W1740" s="27"/>
    </row>
    <row r="1741" ht="12.75">
      <c r="W1741" s="27"/>
    </row>
    <row r="1742" ht="12.75">
      <c r="W1742" s="27"/>
    </row>
    <row r="1743" ht="12.75">
      <c r="W1743" s="27"/>
    </row>
    <row r="1744" ht="12.75">
      <c r="W1744" s="27"/>
    </row>
    <row r="1745" ht="12.75">
      <c r="W1745" s="27"/>
    </row>
    <row r="1746" ht="12.75">
      <c r="W1746" s="27"/>
    </row>
    <row r="1747" ht="12.75">
      <c r="W1747" s="27"/>
    </row>
    <row r="1748" ht="12.75">
      <c r="W1748" s="27"/>
    </row>
    <row r="1749" ht="12.75">
      <c r="W1749" s="27"/>
    </row>
    <row r="1750" ht="12.75">
      <c r="W1750" s="27"/>
    </row>
    <row r="1751" ht="12.75">
      <c r="W1751" s="27"/>
    </row>
    <row r="1752" ht="12.75">
      <c r="W1752" s="27"/>
    </row>
    <row r="1753" ht="12.75">
      <c r="W1753" s="27"/>
    </row>
    <row r="1754" ht="12.75">
      <c r="W1754" s="27"/>
    </row>
    <row r="1755" ht="12.75">
      <c r="W1755" s="27"/>
    </row>
    <row r="1756" ht="12.75">
      <c r="W1756" s="27"/>
    </row>
    <row r="1757" ht="12.75">
      <c r="W1757" s="27"/>
    </row>
    <row r="1758" ht="12.75">
      <c r="W1758" s="27"/>
    </row>
    <row r="1759" ht="12.75">
      <c r="W1759" s="27"/>
    </row>
    <row r="1760" ht="12.75">
      <c r="W1760" s="27"/>
    </row>
    <row r="1761" ht="12.75">
      <c r="W1761" s="27"/>
    </row>
    <row r="1762" ht="12.75">
      <c r="W1762" s="27"/>
    </row>
    <row r="1763" ht="12.75">
      <c r="W1763" s="27"/>
    </row>
    <row r="1764" ht="12.75">
      <c r="W1764" s="27"/>
    </row>
    <row r="1765" ht="12.75">
      <c r="W1765" s="27"/>
    </row>
    <row r="1766" ht="12.75">
      <c r="W1766" s="27"/>
    </row>
    <row r="1767" ht="12.75">
      <c r="W1767" s="27"/>
    </row>
    <row r="1768" ht="12.75">
      <c r="W1768" s="27"/>
    </row>
    <row r="1769" ht="12.75">
      <c r="W1769" s="27"/>
    </row>
    <row r="1770" ht="12.75">
      <c r="W1770" s="27"/>
    </row>
    <row r="1771" ht="12.75">
      <c r="W1771" s="27"/>
    </row>
    <row r="1772" ht="12.75">
      <c r="W1772" s="27"/>
    </row>
    <row r="1773" ht="12.75">
      <c r="W1773" s="27"/>
    </row>
    <row r="1774" ht="12.75">
      <c r="W1774" s="27"/>
    </row>
    <row r="1775" ht="12.75">
      <c r="W1775" s="27"/>
    </row>
    <row r="1776" ht="12.75">
      <c r="W1776" s="27"/>
    </row>
    <row r="1777" ht="12.75">
      <c r="W1777" s="27"/>
    </row>
    <row r="1778" ht="12.75">
      <c r="W1778" s="27"/>
    </row>
    <row r="1779" ht="12.75">
      <c r="W1779" s="27"/>
    </row>
    <row r="1780" ht="12.75">
      <c r="W1780" s="27"/>
    </row>
    <row r="1781" ht="12.75">
      <c r="W1781" s="27"/>
    </row>
    <row r="1782" ht="12.75">
      <c r="W1782" s="27"/>
    </row>
    <row r="1783" ht="12.75">
      <c r="W1783" s="27"/>
    </row>
    <row r="1784" ht="12.75">
      <c r="W1784" s="27"/>
    </row>
    <row r="1785" ht="12.75">
      <c r="W1785" s="27"/>
    </row>
    <row r="1786" ht="12.75">
      <c r="W1786" s="27"/>
    </row>
    <row r="1787" ht="12.75">
      <c r="W1787" s="27"/>
    </row>
    <row r="1788" ht="12.75">
      <c r="W1788" s="27"/>
    </row>
    <row r="1789" ht="12.75">
      <c r="W1789" s="27"/>
    </row>
    <row r="1790" ht="12.75">
      <c r="W1790" s="27"/>
    </row>
    <row r="1791" ht="12.75">
      <c r="W1791" s="27"/>
    </row>
    <row r="1792" ht="12.75">
      <c r="W1792" s="27"/>
    </row>
    <row r="1793" ht="12.75">
      <c r="W1793" s="27"/>
    </row>
    <row r="1794" ht="12.75">
      <c r="W1794" s="27"/>
    </row>
    <row r="1795" ht="12.75">
      <c r="W1795" s="27"/>
    </row>
    <row r="1796" ht="12.75">
      <c r="W1796" s="27"/>
    </row>
    <row r="1797" ht="12.75">
      <c r="W1797" s="27"/>
    </row>
    <row r="1798" ht="12.75">
      <c r="W1798" s="27"/>
    </row>
    <row r="1799" ht="12.75">
      <c r="W1799" s="27"/>
    </row>
    <row r="1800" ht="12.75">
      <c r="W1800" s="27"/>
    </row>
    <row r="1801" ht="12.75">
      <c r="W1801" s="27"/>
    </row>
    <row r="1802" ht="12.75">
      <c r="W1802" s="27"/>
    </row>
    <row r="1803" ht="12.75">
      <c r="W1803" s="27"/>
    </row>
    <row r="1804" ht="12.75">
      <c r="W1804" s="27"/>
    </row>
    <row r="1805" ht="12.75">
      <c r="W1805" s="27"/>
    </row>
    <row r="1806" ht="12.75">
      <c r="W1806" s="27"/>
    </row>
    <row r="1807" ht="12.75">
      <c r="W1807" s="27"/>
    </row>
    <row r="1808" ht="12.75">
      <c r="W1808" s="27"/>
    </row>
    <row r="1809" ht="12.75">
      <c r="W1809" s="27"/>
    </row>
    <row r="1810" ht="12.75">
      <c r="W1810" s="27"/>
    </row>
    <row r="1811" ht="12.75">
      <c r="W1811" s="27"/>
    </row>
    <row r="1812" ht="12.75">
      <c r="W1812" s="27"/>
    </row>
    <row r="1813" ht="12.75">
      <c r="W1813" s="27"/>
    </row>
    <row r="1814" ht="12.75">
      <c r="W1814" s="27"/>
    </row>
    <row r="1815" ht="12.75">
      <c r="W1815" s="27"/>
    </row>
    <row r="1816" ht="12.75">
      <c r="W1816" s="27"/>
    </row>
    <row r="1817" ht="12.75">
      <c r="W1817" s="27"/>
    </row>
    <row r="1818" ht="12.75">
      <c r="W1818" s="27"/>
    </row>
    <row r="1819" ht="12.75">
      <c r="W1819" s="27"/>
    </row>
    <row r="1820" ht="12.75">
      <c r="W1820" s="27"/>
    </row>
    <row r="1821" ht="12.75">
      <c r="W1821" s="27"/>
    </row>
    <row r="1822" ht="12.75">
      <c r="W1822" s="27"/>
    </row>
    <row r="1823" ht="12.75">
      <c r="W1823" s="27"/>
    </row>
    <row r="1824" ht="12.75">
      <c r="W1824" s="27"/>
    </row>
    <row r="1825" ht="12.75">
      <c r="W1825" s="27"/>
    </row>
    <row r="1826" ht="12.75">
      <c r="W1826" s="27"/>
    </row>
    <row r="1827" ht="12.75">
      <c r="W1827" s="27"/>
    </row>
    <row r="1828" ht="12.75">
      <c r="W1828" s="27"/>
    </row>
    <row r="1829" ht="12.75">
      <c r="W1829" s="27"/>
    </row>
    <row r="1830" ht="12.75">
      <c r="W1830" s="27"/>
    </row>
    <row r="1831" ht="12.75">
      <c r="W1831" s="27"/>
    </row>
    <row r="1832" ht="12.75">
      <c r="W1832" s="27"/>
    </row>
    <row r="1833" ht="12.75">
      <c r="W1833" s="27"/>
    </row>
    <row r="1834" ht="12.75">
      <c r="W1834" s="27"/>
    </row>
    <row r="1835" ht="12.75">
      <c r="W1835" s="27"/>
    </row>
    <row r="1836" ht="12.75">
      <c r="W1836" s="27"/>
    </row>
    <row r="1837" ht="12.75">
      <c r="W1837" s="27"/>
    </row>
    <row r="1838" ht="12.75">
      <c r="W1838" s="27"/>
    </row>
    <row r="1839" ht="12.75">
      <c r="W1839" s="27"/>
    </row>
    <row r="1840" ht="12.75">
      <c r="W1840" s="27"/>
    </row>
    <row r="1841" ht="12.75">
      <c r="W1841" s="27"/>
    </row>
    <row r="1842" ht="12.75">
      <c r="W1842" s="27"/>
    </row>
    <row r="1843" ht="12.75">
      <c r="W1843" s="27"/>
    </row>
    <row r="1844" ht="12.75">
      <c r="W1844" s="27"/>
    </row>
    <row r="1845" ht="12.75">
      <c r="W1845" s="27"/>
    </row>
    <row r="1846" ht="12.75">
      <c r="W1846" s="27"/>
    </row>
    <row r="1847" ht="12.75">
      <c r="W1847" s="27"/>
    </row>
    <row r="1848" ht="12.75">
      <c r="W1848" s="27"/>
    </row>
    <row r="1849" ht="12.75">
      <c r="W1849" s="27"/>
    </row>
    <row r="1850" ht="12.75">
      <c r="W1850" s="27"/>
    </row>
    <row r="1851" ht="12.75">
      <c r="W1851" s="27"/>
    </row>
    <row r="1852" ht="12.75">
      <c r="W1852" s="27"/>
    </row>
    <row r="1853" ht="12.75">
      <c r="W1853" s="27"/>
    </row>
    <row r="1854" ht="12.75">
      <c r="W1854" s="27"/>
    </row>
    <row r="1855" ht="12.75">
      <c r="W1855" s="27"/>
    </row>
    <row r="1856" ht="12.75">
      <c r="W1856" s="27"/>
    </row>
    <row r="1857" ht="12.75">
      <c r="W1857" s="27"/>
    </row>
    <row r="1858" ht="12.75">
      <c r="W1858" s="27"/>
    </row>
    <row r="1859" ht="12.75">
      <c r="W1859" s="27"/>
    </row>
    <row r="1860" ht="12.75">
      <c r="W1860" s="27"/>
    </row>
    <row r="1861" ht="12.75">
      <c r="W1861" s="27"/>
    </row>
    <row r="1862" ht="12.75">
      <c r="W1862" s="27"/>
    </row>
    <row r="1863" ht="12.75">
      <c r="W1863" s="27"/>
    </row>
    <row r="1864" ht="12.75">
      <c r="W1864" s="27"/>
    </row>
    <row r="1865" ht="12.75">
      <c r="W1865" s="27"/>
    </row>
    <row r="1866" ht="12.75">
      <c r="W1866" s="27"/>
    </row>
    <row r="1867" ht="12.75">
      <c r="W1867" s="27"/>
    </row>
    <row r="1868" ht="12.75">
      <c r="W1868" s="27"/>
    </row>
    <row r="1869" ht="12.75">
      <c r="W1869" s="27"/>
    </row>
    <row r="1870" ht="12.75">
      <c r="W1870" s="27"/>
    </row>
    <row r="1871" ht="12.75">
      <c r="W1871" s="27"/>
    </row>
    <row r="1872" ht="12.75">
      <c r="W1872" s="27"/>
    </row>
    <row r="1873" ht="12.75">
      <c r="W1873" s="27"/>
    </row>
    <row r="1874" ht="12.75">
      <c r="W1874" s="27"/>
    </row>
    <row r="1875" ht="12.75">
      <c r="W1875" s="27"/>
    </row>
    <row r="1876" ht="12.75">
      <c r="W1876" s="27"/>
    </row>
    <row r="1877" ht="12.75">
      <c r="W1877" s="27"/>
    </row>
    <row r="1878" ht="12.75">
      <c r="W1878" s="27"/>
    </row>
    <row r="1879" ht="12.75">
      <c r="W1879" s="27"/>
    </row>
    <row r="1880" ht="12.75">
      <c r="W1880" s="27"/>
    </row>
    <row r="1881" ht="12.75">
      <c r="W1881" s="27"/>
    </row>
    <row r="1882" ht="12.75">
      <c r="W1882" s="27"/>
    </row>
    <row r="1883" ht="12.75">
      <c r="W1883" s="27"/>
    </row>
    <row r="1884" ht="12.75">
      <c r="W1884" s="27"/>
    </row>
    <row r="1885" ht="12.75">
      <c r="W1885" s="27"/>
    </row>
    <row r="1886" ht="12.75">
      <c r="W1886" s="27"/>
    </row>
    <row r="1887" ht="12.75">
      <c r="W1887" s="27"/>
    </row>
    <row r="1888" ht="12.75">
      <c r="W1888" s="27"/>
    </row>
    <row r="1889" ht="12.75">
      <c r="W1889" s="27"/>
    </row>
    <row r="1890" ht="12.75">
      <c r="W1890" s="27"/>
    </row>
    <row r="1891" ht="12.75">
      <c r="W1891" s="27"/>
    </row>
    <row r="1892" ht="12.75">
      <c r="W1892" s="27"/>
    </row>
    <row r="1893" ht="12.75">
      <c r="W1893" s="27"/>
    </row>
    <row r="1894" ht="12.75">
      <c r="W1894" s="27"/>
    </row>
    <row r="1895" ht="12.75">
      <c r="W1895" s="27"/>
    </row>
    <row r="1896" ht="12.75">
      <c r="W1896" s="27"/>
    </row>
    <row r="1897" ht="12.75">
      <c r="W1897" s="27"/>
    </row>
    <row r="1898" ht="12.75">
      <c r="W1898" s="27"/>
    </row>
    <row r="1899" ht="12.75">
      <c r="W1899" s="27"/>
    </row>
    <row r="1900" ht="12.75">
      <c r="W1900" s="27"/>
    </row>
    <row r="1901" ht="12.75">
      <c r="W1901" s="27"/>
    </row>
    <row r="1902" ht="12.75">
      <c r="W1902" s="27"/>
    </row>
    <row r="1903" ht="12.75">
      <c r="W1903" s="27"/>
    </row>
    <row r="1904" ht="12.75">
      <c r="W1904" s="27"/>
    </row>
    <row r="1905" ht="12.75">
      <c r="W1905" s="27"/>
    </row>
    <row r="1906" ht="12.75">
      <c r="W1906" s="27"/>
    </row>
    <row r="1907" ht="12.75">
      <c r="W1907" s="27"/>
    </row>
    <row r="1908" ht="12.75">
      <c r="W1908" s="27"/>
    </row>
    <row r="1909" ht="12.75">
      <c r="W1909" s="27"/>
    </row>
    <row r="1910" ht="12.75">
      <c r="W1910" s="27"/>
    </row>
    <row r="1911" ht="12.75">
      <c r="W1911" s="27"/>
    </row>
    <row r="1912" ht="12.75">
      <c r="W1912" s="27"/>
    </row>
    <row r="1913" ht="12.75">
      <c r="W1913" s="27"/>
    </row>
    <row r="1914" ht="12.75">
      <c r="W1914" s="27"/>
    </row>
    <row r="1915" ht="12.75">
      <c r="W1915" s="27"/>
    </row>
    <row r="1916" ht="12.75">
      <c r="W1916" s="27"/>
    </row>
    <row r="1917" ht="12.75">
      <c r="W1917" s="27"/>
    </row>
    <row r="1918" ht="12.75">
      <c r="W1918" s="27"/>
    </row>
    <row r="1919" ht="12.75">
      <c r="W1919" s="27"/>
    </row>
    <row r="1920" ht="12.75">
      <c r="W1920" s="27"/>
    </row>
    <row r="1921" ht="12.75">
      <c r="W1921" s="27"/>
    </row>
    <row r="1922" ht="12.75">
      <c r="W1922" s="27"/>
    </row>
    <row r="1923" ht="12.75">
      <c r="W1923" s="27"/>
    </row>
    <row r="1924" ht="12.75">
      <c r="W1924" s="27"/>
    </row>
    <row r="1925" ht="12.75">
      <c r="W1925" s="27"/>
    </row>
    <row r="1926" ht="12.75">
      <c r="W1926" s="27"/>
    </row>
    <row r="1927" ht="12.75">
      <c r="W1927" s="27"/>
    </row>
    <row r="1928" ht="12.75">
      <c r="W1928" s="27"/>
    </row>
    <row r="1929" ht="12.75">
      <c r="W1929" s="27"/>
    </row>
    <row r="1930" ht="12.75">
      <c r="W1930" s="27"/>
    </row>
    <row r="1931" ht="12.75">
      <c r="W1931" s="27"/>
    </row>
    <row r="1932" ht="12.75">
      <c r="W1932" s="27"/>
    </row>
    <row r="1933" ht="12.75">
      <c r="W1933" s="27"/>
    </row>
    <row r="1934" ht="12.75">
      <c r="W1934" s="27"/>
    </row>
    <row r="1935" ht="12.75">
      <c r="W1935" s="27"/>
    </row>
    <row r="1936" ht="12.75">
      <c r="W1936" s="27"/>
    </row>
    <row r="1937" ht="12.75">
      <c r="W1937" s="27"/>
    </row>
    <row r="1938" ht="12.75">
      <c r="W1938" s="27"/>
    </row>
    <row r="1939" ht="12.75">
      <c r="W1939" s="27"/>
    </row>
    <row r="1940" ht="12.75">
      <c r="W1940" s="27"/>
    </row>
    <row r="1941" ht="12.75">
      <c r="W1941" s="27"/>
    </row>
    <row r="1942" ht="12.75">
      <c r="W1942" s="27"/>
    </row>
    <row r="1943" ht="12.75">
      <c r="W1943" s="27"/>
    </row>
    <row r="1944" ht="12.75">
      <c r="W1944" s="27"/>
    </row>
    <row r="1945" ht="12.75">
      <c r="W1945" s="27"/>
    </row>
    <row r="1946" ht="12.75">
      <c r="W1946" s="27"/>
    </row>
    <row r="1947" ht="12.75">
      <c r="W1947" s="27"/>
    </row>
    <row r="1948" ht="12.75">
      <c r="W1948" s="27"/>
    </row>
    <row r="1949" ht="12.75">
      <c r="W1949" s="27"/>
    </row>
    <row r="1950" ht="12.75">
      <c r="W1950" s="27"/>
    </row>
    <row r="1951" ht="12.75">
      <c r="W1951" s="27"/>
    </row>
    <row r="1952" ht="12.75">
      <c r="W1952" s="27"/>
    </row>
    <row r="1953" ht="12.75">
      <c r="W1953" s="27"/>
    </row>
    <row r="1954" ht="12.75">
      <c r="W1954" s="27"/>
    </row>
    <row r="1955" ht="12.75">
      <c r="W1955" s="27"/>
    </row>
    <row r="1956" ht="12.75">
      <c r="W1956" s="27"/>
    </row>
    <row r="1957" ht="12.75">
      <c r="W1957" s="27"/>
    </row>
    <row r="1958" ht="12.75">
      <c r="W1958" s="27"/>
    </row>
    <row r="1959" ht="12.75">
      <c r="W1959" s="27"/>
    </row>
    <row r="1960" ht="12.75">
      <c r="W1960" s="27"/>
    </row>
    <row r="1961" ht="12.75">
      <c r="W1961" s="27"/>
    </row>
    <row r="1962" ht="12.75">
      <c r="W1962" s="27"/>
    </row>
    <row r="1963" ht="12.75">
      <c r="W1963" s="27"/>
    </row>
    <row r="1964" ht="12.75">
      <c r="W1964" s="27"/>
    </row>
    <row r="1965" ht="12.75">
      <c r="W1965" s="27"/>
    </row>
    <row r="1966" ht="12.75">
      <c r="W1966" s="27"/>
    </row>
    <row r="1967" ht="12.75">
      <c r="W1967" s="27"/>
    </row>
    <row r="1968" ht="12.75">
      <c r="W1968" s="27"/>
    </row>
    <row r="1969" ht="12.75">
      <c r="W1969" s="27"/>
    </row>
    <row r="1970" ht="12.75">
      <c r="W1970" s="27"/>
    </row>
    <row r="1971" ht="12.75">
      <c r="W1971" s="27"/>
    </row>
    <row r="1972" ht="12.75">
      <c r="W1972" s="27"/>
    </row>
    <row r="1973" ht="12.75">
      <c r="W1973" s="27"/>
    </row>
    <row r="1974" ht="12.75">
      <c r="W1974" s="27"/>
    </row>
    <row r="1975" ht="12.75">
      <c r="W1975" s="27"/>
    </row>
    <row r="1976" ht="12.75">
      <c r="W1976" s="27"/>
    </row>
    <row r="1977" ht="12.75">
      <c r="W1977" s="27"/>
    </row>
    <row r="1978" ht="12.75">
      <c r="W1978" s="27"/>
    </row>
    <row r="1979" ht="12.75">
      <c r="W1979" s="27"/>
    </row>
    <row r="1980" ht="12.75">
      <c r="W1980" s="27"/>
    </row>
    <row r="1981" ht="12.75">
      <c r="W1981" s="27"/>
    </row>
    <row r="1982" ht="12.75">
      <c r="W1982" s="27"/>
    </row>
    <row r="1983" ht="12.75">
      <c r="W1983" s="27"/>
    </row>
    <row r="1984" ht="12.75">
      <c r="W1984" s="27"/>
    </row>
    <row r="1985" ht="12.75">
      <c r="W1985" s="27"/>
    </row>
    <row r="1986" ht="12.75">
      <c r="W1986" s="27"/>
    </row>
    <row r="1987" ht="12.75">
      <c r="W1987" s="27"/>
    </row>
    <row r="1988" ht="12.75">
      <c r="W1988" s="27"/>
    </row>
    <row r="1989" ht="12.75">
      <c r="W1989" s="27"/>
    </row>
    <row r="1990" ht="12.75">
      <c r="W1990" s="27"/>
    </row>
    <row r="1991" ht="12.75">
      <c r="W1991" s="27"/>
    </row>
    <row r="1992" ht="12.75">
      <c r="W1992" s="27"/>
    </row>
    <row r="1993" ht="12.75">
      <c r="W1993" s="27"/>
    </row>
    <row r="1994" ht="12.75">
      <c r="W1994" s="27"/>
    </row>
    <row r="1995" ht="12.75">
      <c r="W1995" s="27"/>
    </row>
    <row r="1996" ht="12.75">
      <c r="W1996" s="27"/>
    </row>
    <row r="1997" ht="12.75">
      <c r="W1997" s="27"/>
    </row>
    <row r="1998" ht="12.75">
      <c r="W1998" s="27"/>
    </row>
    <row r="1999" ht="12.75">
      <c r="W1999" s="27"/>
    </row>
    <row r="2000" ht="12.75">
      <c r="W2000" s="27"/>
    </row>
    <row r="2001" ht="12.75">
      <c r="W2001" s="27"/>
    </row>
    <row r="2002" ht="12.75">
      <c r="W2002" s="27"/>
    </row>
    <row r="2003" ht="12.75">
      <c r="W2003" s="27"/>
    </row>
    <row r="2004" ht="12.75">
      <c r="W2004" s="27"/>
    </row>
    <row r="2005" ht="12.75">
      <c r="W2005" s="27"/>
    </row>
    <row r="2006" ht="12.75">
      <c r="W2006" s="27"/>
    </row>
    <row r="2007" ht="12.75">
      <c r="W2007" s="27"/>
    </row>
    <row r="2008" ht="12.75">
      <c r="W2008" s="27"/>
    </row>
    <row r="2009" ht="12.75">
      <c r="W2009" s="27"/>
    </row>
    <row r="2010" ht="12.75">
      <c r="W2010" s="27"/>
    </row>
    <row r="2011" ht="12.75">
      <c r="W2011" s="27"/>
    </row>
    <row r="2012" ht="12.75">
      <c r="W2012" s="27"/>
    </row>
    <row r="2013" ht="12.75">
      <c r="W2013" s="27"/>
    </row>
    <row r="2014" ht="12.75">
      <c r="W2014" s="27"/>
    </row>
    <row r="2015" ht="12.75">
      <c r="W2015" s="27"/>
    </row>
    <row r="2016" ht="12.75">
      <c r="W2016" s="27"/>
    </row>
    <row r="2017" ht="12.75">
      <c r="W2017" s="27"/>
    </row>
    <row r="2018" ht="12.75">
      <c r="W2018" s="27"/>
    </row>
    <row r="2019" ht="12.75">
      <c r="W2019" s="27"/>
    </row>
    <row r="2020" ht="12.75">
      <c r="W2020" s="27"/>
    </row>
    <row r="2021" ht="12.75">
      <c r="W2021" s="27"/>
    </row>
    <row r="2022" ht="12.75">
      <c r="W2022" s="27"/>
    </row>
    <row r="2023" ht="12.75">
      <c r="W2023" s="27"/>
    </row>
    <row r="2024" ht="12.75">
      <c r="W2024" s="27"/>
    </row>
    <row r="2025" ht="12.75">
      <c r="W2025" s="27"/>
    </row>
    <row r="2026" ht="12.75">
      <c r="W2026" s="27"/>
    </row>
    <row r="2027" ht="12.75">
      <c r="W2027" s="27"/>
    </row>
    <row r="2028" ht="12.75">
      <c r="W2028" s="27"/>
    </row>
    <row r="2029" ht="12.75">
      <c r="W2029" s="27"/>
    </row>
    <row r="2030" ht="12.75">
      <c r="W2030" s="27"/>
    </row>
    <row r="2031" ht="12.75">
      <c r="W2031" s="27"/>
    </row>
    <row r="2032" ht="12.75">
      <c r="W2032" s="27"/>
    </row>
    <row r="2033" ht="12.75">
      <c r="W2033" s="27"/>
    </row>
    <row r="2034" ht="12.75">
      <c r="W2034" s="27"/>
    </row>
    <row r="2035" ht="12.75">
      <c r="W2035" s="27"/>
    </row>
    <row r="2036" ht="12.75">
      <c r="W2036" s="27"/>
    </row>
    <row r="2037" ht="12.75">
      <c r="W2037" s="27"/>
    </row>
    <row r="2038" ht="12.75">
      <c r="W2038" s="27"/>
    </row>
    <row r="2039" ht="12.75">
      <c r="W2039" s="27"/>
    </row>
    <row r="2040" ht="12.75">
      <c r="W2040" s="27"/>
    </row>
    <row r="2041" ht="12.75">
      <c r="W2041" s="27"/>
    </row>
    <row r="2042" ht="12.75">
      <c r="W2042" s="27"/>
    </row>
    <row r="2043" ht="12.75">
      <c r="W2043" s="27"/>
    </row>
    <row r="2044" ht="12.75">
      <c r="W2044" s="27"/>
    </row>
    <row r="2045" ht="12.75">
      <c r="W2045" s="27"/>
    </row>
    <row r="2046" ht="12.75">
      <c r="W2046" s="27"/>
    </row>
    <row r="2047" ht="12.75">
      <c r="W2047" s="27"/>
    </row>
    <row r="2048" ht="12.75">
      <c r="W2048" s="27"/>
    </row>
    <row r="2049" ht="12.75">
      <c r="W2049" s="27"/>
    </row>
    <row r="2050" ht="12.75">
      <c r="W2050" s="27"/>
    </row>
    <row r="2051" ht="12.75">
      <c r="W2051" s="27"/>
    </row>
    <row r="2052" ht="12.75">
      <c r="W2052" s="27"/>
    </row>
    <row r="2053" ht="12.75">
      <c r="W2053" s="27"/>
    </row>
    <row r="2054" ht="12.75">
      <c r="W2054" s="27"/>
    </row>
    <row r="2055" ht="12.75">
      <c r="W2055" s="27"/>
    </row>
    <row r="2056" ht="12.75">
      <c r="W2056" s="27"/>
    </row>
    <row r="2057" ht="12.75">
      <c r="W2057" s="27"/>
    </row>
    <row r="2058" ht="12.75">
      <c r="W2058" s="27"/>
    </row>
    <row r="2059" ht="12.75">
      <c r="W2059" s="27"/>
    </row>
    <row r="2060" ht="12.75">
      <c r="W2060" s="27"/>
    </row>
    <row r="2061" ht="12.75">
      <c r="W2061" s="27"/>
    </row>
    <row r="2062" ht="12.75">
      <c r="W2062" s="27"/>
    </row>
    <row r="2063" ht="12.75">
      <c r="W2063" s="27"/>
    </row>
    <row r="2064" ht="12.75">
      <c r="W2064" s="27"/>
    </row>
    <row r="2065" ht="12.75">
      <c r="W2065" s="27"/>
    </row>
    <row r="2066" ht="12.75">
      <c r="W2066" s="27"/>
    </row>
    <row r="2067" ht="12.75">
      <c r="W2067" s="27"/>
    </row>
    <row r="2068" ht="12.75">
      <c r="W2068" s="27"/>
    </row>
    <row r="2069" ht="12.75">
      <c r="W2069" s="27"/>
    </row>
    <row r="2070" ht="12.75">
      <c r="W2070" s="27"/>
    </row>
    <row r="2071" ht="12.75">
      <c r="W2071" s="27"/>
    </row>
    <row r="2072" ht="12.75">
      <c r="W2072" s="27"/>
    </row>
    <row r="2073" ht="12.75">
      <c r="W2073" s="27"/>
    </row>
    <row r="2074" ht="12.75">
      <c r="W2074" s="27"/>
    </row>
    <row r="2075" ht="12.75">
      <c r="W2075" s="27"/>
    </row>
    <row r="2076" ht="12.75">
      <c r="W2076" s="27"/>
    </row>
    <row r="2077" ht="12.75">
      <c r="W2077" s="27"/>
    </row>
    <row r="2078" ht="12.75">
      <c r="W2078" s="27"/>
    </row>
    <row r="2079" ht="12.75">
      <c r="W2079" s="27"/>
    </row>
    <row r="2080" ht="12.75">
      <c r="W2080" s="27"/>
    </row>
    <row r="2081" ht="12.75">
      <c r="W2081" s="27"/>
    </row>
    <row r="2082" ht="12.75">
      <c r="W2082" s="27"/>
    </row>
    <row r="2083" ht="12.75">
      <c r="W2083" s="27"/>
    </row>
    <row r="2084" ht="12.75">
      <c r="W2084" s="27"/>
    </row>
    <row r="2085" ht="12.75">
      <c r="W2085" s="27"/>
    </row>
    <row r="2086" ht="12.75">
      <c r="W2086" s="27"/>
    </row>
    <row r="2087" ht="12.75">
      <c r="W2087" s="27"/>
    </row>
    <row r="2088" ht="12.75">
      <c r="W2088" s="27"/>
    </row>
    <row r="2089" ht="12.75">
      <c r="W2089" s="27"/>
    </row>
    <row r="2090" ht="12.75">
      <c r="W2090" s="27"/>
    </row>
    <row r="2091" ht="12.75">
      <c r="W2091" s="27"/>
    </row>
    <row r="2092" ht="12.75">
      <c r="W2092" s="27"/>
    </row>
    <row r="2093" ht="12.75">
      <c r="W2093" s="27"/>
    </row>
    <row r="2094" ht="12.75">
      <c r="W2094" s="27"/>
    </row>
    <row r="2095" ht="12.75">
      <c r="W2095" s="27"/>
    </row>
    <row r="2096" ht="12.75">
      <c r="W2096" s="27"/>
    </row>
    <row r="2097" ht="12.75">
      <c r="W2097" s="27"/>
    </row>
    <row r="2098" ht="12.75">
      <c r="W2098" s="27"/>
    </row>
    <row r="2099" ht="12.75">
      <c r="W2099" s="27"/>
    </row>
    <row r="2100" ht="12.75">
      <c r="W2100" s="27"/>
    </row>
    <row r="2101" ht="12.75">
      <c r="W2101" s="27"/>
    </row>
    <row r="2102" ht="12.75">
      <c r="W2102" s="27"/>
    </row>
    <row r="2103" ht="12.75">
      <c r="W2103" s="27"/>
    </row>
    <row r="2104" ht="12.75">
      <c r="W2104" s="27"/>
    </row>
    <row r="2105" ht="12.75">
      <c r="W2105" s="27"/>
    </row>
    <row r="2106" ht="12.75">
      <c r="W2106" s="27"/>
    </row>
    <row r="2107" ht="12.75">
      <c r="W2107" s="27"/>
    </row>
    <row r="2108" ht="12.75">
      <c r="W2108" s="27"/>
    </row>
    <row r="2109" ht="12.75">
      <c r="W2109" s="27"/>
    </row>
    <row r="2110" ht="12.75">
      <c r="W2110" s="27"/>
    </row>
    <row r="2111" ht="12.75">
      <c r="W2111" s="27"/>
    </row>
    <row r="2112" ht="12.75">
      <c r="W2112" s="27"/>
    </row>
    <row r="2113" ht="12.75">
      <c r="W2113" s="27"/>
    </row>
    <row r="2114" ht="12.75">
      <c r="W2114" s="27"/>
    </row>
    <row r="2115" ht="12.75">
      <c r="W2115" s="27"/>
    </row>
    <row r="2116" ht="12.75">
      <c r="W2116" s="27"/>
    </row>
    <row r="2117" ht="12.75">
      <c r="W2117" s="27"/>
    </row>
    <row r="2118" ht="12.75">
      <c r="W2118" s="27"/>
    </row>
    <row r="2119" ht="12.75">
      <c r="W2119" s="27"/>
    </row>
    <row r="2120" ht="12.75">
      <c r="W2120" s="27"/>
    </row>
    <row r="2121" ht="12.75">
      <c r="W2121" s="27"/>
    </row>
    <row r="2122" ht="12.75">
      <c r="W2122" s="27"/>
    </row>
    <row r="2123" ht="12.75">
      <c r="W2123" s="27"/>
    </row>
    <row r="2124" ht="12.75">
      <c r="W2124" s="27"/>
    </row>
    <row r="2125" ht="12.75">
      <c r="W2125" s="27"/>
    </row>
    <row r="2126" ht="12.75">
      <c r="W2126" s="27"/>
    </row>
    <row r="2127" ht="12.75">
      <c r="W2127" s="27"/>
    </row>
    <row r="2128" ht="12.75">
      <c r="W2128" s="27"/>
    </row>
    <row r="2129" ht="12.75">
      <c r="W2129" s="27"/>
    </row>
    <row r="2130" ht="12.75">
      <c r="W2130" s="27"/>
    </row>
    <row r="2131" ht="12.75">
      <c r="W2131" s="27"/>
    </row>
    <row r="2132" ht="12.75">
      <c r="W2132" s="27"/>
    </row>
    <row r="2133" ht="12.75">
      <c r="W2133" s="27"/>
    </row>
    <row r="2134" ht="12.75">
      <c r="W2134" s="27"/>
    </row>
    <row r="2135" ht="12.75">
      <c r="W2135" s="27"/>
    </row>
    <row r="2136" ht="12.75">
      <c r="W2136" s="27"/>
    </row>
    <row r="2137" ht="12.75">
      <c r="W2137" s="27"/>
    </row>
    <row r="2138" ht="12.75">
      <c r="W2138" s="27"/>
    </row>
    <row r="2139" ht="12.75">
      <c r="W2139" s="27"/>
    </row>
    <row r="2140" ht="12.75">
      <c r="W2140" s="27"/>
    </row>
    <row r="2141" ht="12.75">
      <c r="W2141" s="27"/>
    </row>
    <row r="2142" ht="12.75">
      <c r="W2142" s="27"/>
    </row>
    <row r="2143" ht="12.75">
      <c r="W2143" s="27"/>
    </row>
    <row r="2144" ht="12.75">
      <c r="W2144" s="27"/>
    </row>
    <row r="2145" ht="12.75">
      <c r="W2145" s="27"/>
    </row>
    <row r="2146" ht="12.75">
      <c r="W2146" s="27"/>
    </row>
    <row r="2147" ht="12.75">
      <c r="W2147" s="27"/>
    </row>
    <row r="2148" ht="12.75">
      <c r="W2148" s="27"/>
    </row>
    <row r="2149" ht="12.75">
      <c r="W2149" s="27"/>
    </row>
    <row r="2150" ht="12.75">
      <c r="W2150" s="27"/>
    </row>
    <row r="2151" ht="12.75">
      <c r="W2151" s="27"/>
    </row>
    <row r="2152" ht="12.75">
      <c r="W2152" s="27"/>
    </row>
    <row r="2153" ht="12.75">
      <c r="W2153" s="27"/>
    </row>
    <row r="2154" ht="12.75">
      <c r="W2154" s="27"/>
    </row>
    <row r="2155" ht="12.75">
      <c r="W2155" s="27"/>
    </row>
    <row r="2156" ht="12.75">
      <c r="W2156" s="27"/>
    </row>
    <row r="2157" ht="12.75">
      <c r="W2157" s="27"/>
    </row>
    <row r="2158" ht="12.75">
      <c r="W2158" s="27"/>
    </row>
    <row r="2159" ht="12.75">
      <c r="W2159" s="27"/>
    </row>
    <row r="2160" ht="12.75">
      <c r="W2160" s="27"/>
    </row>
    <row r="2161" ht="12.75">
      <c r="W2161" s="27"/>
    </row>
    <row r="2162" ht="12.75">
      <c r="W2162" s="27"/>
    </row>
    <row r="2163" ht="12.75">
      <c r="W2163" s="27"/>
    </row>
    <row r="2164" ht="12.75">
      <c r="W2164" s="27"/>
    </row>
    <row r="2165" ht="12.75">
      <c r="W2165" s="27"/>
    </row>
    <row r="2166" ht="12.75">
      <c r="W2166" s="27"/>
    </row>
    <row r="2167" ht="12.75">
      <c r="W2167" s="27"/>
    </row>
    <row r="2168" ht="12.75">
      <c r="W2168" s="27"/>
    </row>
    <row r="2169" ht="12.75">
      <c r="W2169" s="27"/>
    </row>
    <row r="2170" ht="12.75">
      <c r="W2170" s="27"/>
    </row>
    <row r="2171" ht="12.75">
      <c r="W2171" s="27"/>
    </row>
    <row r="2172" ht="12.75">
      <c r="W2172" s="27"/>
    </row>
    <row r="2173" ht="12.75">
      <c r="W2173" s="27"/>
    </row>
    <row r="2174" ht="12.75">
      <c r="W2174" s="27"/>
    </row>
    <row r="2175" ht="12.75">
      <c r="W2175" s="27"/>
    </row>
    <row r="2176" ht="12.75">
      <c r="W2176" s="27"/>
    </row>
    <row r="2177" ht="12.75">
      <c r="W2177" s="27"/>
    </row>
    <row r="2178" ht="12.75">
      <c r="W2178" s="27"/>
    </row>
    <row r="2179" ht="12.75">
      <c r="W2179" s="27"/>
    </row>
    <row r="2180" ht="12.75">
      <c r="W2180" s="27"/>
    </row>
    <row r="2181" ht="12.75">
      <c r="W2181" s="27"/>
    </row>
    <row r="2182" ht="12.75">
      <c r="W2182" s="27"/>
    </row>
    <row r="2183" ht="12.75">
      <c r="W2183" s="27"/>
    </row>
    <row r="2184" ht="12.75">
      <c r="W2184" s="27"/>
    </row>
    <row r="2185" ht="12.75">
      <c r="W2185" s="27"/>
    </row>
    <row r="2186" ht="12.75">
      <c r="W2186" s="27"/>
    </row>
    <row r="2187" ht="12.75">
      <c r="W2187" s="27"/>
    </row>
    <row r="2188" ht="12.75">
      <c r="W2188" s="27"/>
    </row>
    <row r="2189" ht="12.75">
      <c r="W2189" s="27"/>
    </row>
    <row r="2190" ht="12.75">
      <c r="W2190" s="27"/>
    </row>
    <row r="2191" ht="12.75">
      <c r="W2191" s="27"/>
    </row>
    <row r="2192" ht="12.75">
      <c r="W2192" s="27"/>
    </row>
    <row r="2193" ht="12.75">
      <c r="W2193" s="27"/>
    </row>
    <row r="2194" ht="12.75">
      <c r="W2194" s="27"/>
    </row>
    <row r="2195" ht="12.75">
      <c r="W2195" s="27"/>
    </row>
    <row r="2196" ht="12.75">
      <c r="W2196" s="27"/>
    </row>
    <row r="2197" ht="12.75">
      <c r="W2197" s="27"/>
    </row>
    <row r="2198" ht="12.75">
      <c r="W2198" s="27"/>
    </row>
    <row r="2199" ht="12.75">
      <c r="W2199" s="27"/>
    </row>
    <row r="2200" ht="12.75">
      <c r="W2200" s="27"/>
    </row>
    <row r="2201" ht="12.75">
      <c r="W2201" s="27"/>
    </row>
    <row r="2202" ht="12.75">
      <c r="W2202" s="27"/>
    </row>
    <row r="2203" ht="12.75">
      <c r="W2203" s="27"/>
    </row>
    <row r="2204" ht="12.75">
      <c r="W2204" s="27"/>
    </row>
    <row r="2205" ht="12.75">
      <c r="W2205" s="27"/>
    </row>
    <row r="2206" ht="12.75">
      <c r="W2206" s="27"/>
    </row>
    <row r="2207" ht="12.75">
      <c r="W2207" s="27"/>
    </row>
    <row r="2208" ht="12.75">
      <c r="W2208" s="27"/>
    </row>
    <row r="2209" ht="12.75">
      <c r="W2209" s="27"/>
    </row>
    <row r="2210" ht="12.75">
      <c r="W2210" s="27"/>
    </row>
    <row r="2211" ht="12.75">
      <c r="W2211" s="27"/>
    </row>
    <row r="2212" ht="12.75">
      <c r="W2212" s="27"/>
    </row>
    <row r="2213" ht="12.75">
      <c r="W2213" s="27"/>
    </row>
    <row r="2214" ht="12.75">
      <c r="W2214" s="27"/>
    </row>
    <row r="2215" ht="12.75">
      <c r="W2215" s="27"/>
    </row>
    <row r="2216" ht="12.75">
      <c r="W2216" s="27"/>
    </row>
    <row r="2217" ht="12.75">
      <c r="W2217" s="27"/>
    </row>
    <row r="2218" ht="12.75">
      <c r="W2218" s="27"/>
    </row>
    <row r="2219" ht="12.75">
      <c r="W2219" s="27"/>
    </row>
    <row r="2220" ht="12.75">
      <c r="W2220" s="27"/>
    </row>
    <row r="2221" ht="12.75">
      <c r="W2221" s="27"/>
    </row>
    <row r="2222" ht="12.75">
      <c r="W2222" s="27"/>
    </row>
    <row r="2223" ht="12.75">
      <c r="W2223" s="27"/>
    </row>
    <row r="2224" ht="12.75">
      <c r="W2224" s="27"/>
    </row>
    <row r="2225" ht="12.75">
      <c r="W2225" s="27"/>
    </row>
    <row r="2226" ht="12.75">
      <c r="W2226" s="27"/>
    </row>
    <row r="2227" ht="12.75">
      <c r="W2227" s="27"/>
    </row>
    <row r="2228" ht="12.75">
      <c r="W2228" s="27"/>
    </row>
    <row r="2229" ht="12.75">
      <c r="W2229" s="27"/>
    </row>
    <row r="2230" ht="12.75">
      <c r="W2230" s="27"/>
    </row>
    <row r="2231" ht="12.75">
      <c r="W2231" s="27"/>
    </row>
    <row r="2232" ht="12.75">
      <c r="W2232" s="27"/>
    </row>
    <row r="2233" ht="12.75">
      <c r="W2233" s="27"/>
    </row>
    <row r="2234" ht="12.75">
      <c r="W2234" s="27"/>
    </row>
    <row r="2235" ht="12.75">
      <c r="W2235" s="27"/>
    </row>
    <row r="2236" ht="12.75">
      <c r="W2236" s="27"/>
    </row>
    <row r="2237" ht="12.75">
      <c r="W2237" s="27"/>
    </row>
    <row r="2238" ht="12.75">
      <c r="W2238" s="27"/>
    </row>
    <row r="2239" ht="12.75">
      <c r="W2239" s="27"/>
    </row>
    <row r="2240" ht="12.75">
      <c r="W2240" s="27"/>
    </row>
    <row r="2241" ht="12.75">
      <c r="W2241" s="27"/>
    </row>
    <row r="2242" ht="12.75">
      <c r="W2242" s="27"/>
    </row>
    <row r="2243" ht="12.75">
      <c r="W2243" s="27"/>
    </row>
    <row r="2244" ht="12.75">
      <c r="W2244" s="27"/>
    </row>
    <row r="2245" ht="12.75">
      <c r="W2245" s="27"/>
    </row>
    <row r="2246" ht="12.75">
      <c r="W2246" s="27"/>
    </row>
    <row r="2247" ht="12.75">
      <c r="W2247" s="27"/>
    </row>
    <row r="2248" ht="12.75">
      <c r="W2248" s="27"/>
    </row>
    <row r="2249" ht="12.75">
      <c r="W2249" s="27"/>
    </row>
    <row r="2250" ht="12.75">
      <c r="W2250" s="27"/>
    </row>
    <row r="2251" ht="12.75">
      <c r="W2251" s="27"/>
    </row>
    <row r="2252" ht="12.75">
      <c r="W2252" s="27"/>
    </row>
    <row r="2253" ht="12.75">
      <c r="W2253" s="27"/>
    </row>
    <row r="2254" ht="12.75">
      <c r="W2254" s="27"/>
    </row>
    <row r="2255" ht="12.75">
      <c r="W2255" s="27"/>
    </row>
    <row r="2256" ht="12.75">
      <c r="W2256" s="27"/>
    </row>
    <row r="2257" ht="12.75">
      <c r="W2257" s="27"/>
    </row>
    <row r="2258" ht="12.75">
      <c r="W2258" s="27"/>
    </row>
    <row r="2259" ht="12.75">
      <c r="W2259" s="27"/>
    </row>
    <row r="2260" ht="12.75">
      <c r="W2260" s="27"/>
    </row>
    <row r="2261" ht="12.75">
      <c r="W2261" s="27"/>
    </row>
    <row r="2262" ht="12.75">
      <c r="W2262" s="27"/>
    </row>
    <row r="2263" ht="12.75">
      <c r="W2263" s="27"/>
    </row>
    <row r="2264" ht="12.75">
      <c r="W2264" s="27"/>
    </row>
    <row r="2265" ht="12.75">
      <c r="W2265" s="27"/>
    </row>
    <row r="2266" ht="12.75">
      <c r="W2266" s="27"/>
    </row>
    <row r="2267" ht="12.75">
      <c r="W2267" s="27"/>
    </row>
    <row r="2268" ht="12.75">
      <c r="W2268" s="27"/>
    </row>
    <row r="2269" ht="12.75">
      <c r="W2269" s="27"/>
    </row>
    <row r="2270" ht="12.75">
      <c r="W2270" s="27"/>
    </row>
    <row r="2271" ht="12.75">
      <c r="W2271" s="27"/>
    </row>
    <row r="2272" ht="12.75">
      <c r="W2272" s="27"/>
    </row>
    <row r="2273" ht="12.75">
      <c r="W2273" s="27"/>
    </row>
    <row r="2274" ht="12.75">
      <c r="W2274" s="27"/>
    </row>
    <row r="2275" ht="12.75">
      <c r="W2275" s="27"/>
    </row>
    <row r="2276" ht="12.75">
      <c r="W2276" s="27"/>
    </row>
    <row r="2277" ht="12.75">
      <c r="W2277" s="27"/>
    </row>
    <row r="2278" ht="12.75">
      <c r="W2278" s="27"/>
    </row>
    <row r="2279" ht="12.75">
      <c r="W2279" s="27"/>
    </row>
    <row r="2280" ht="12.75">
      <c r="W2280" s="27"/>
    </row>
    <row r="2281" ht="12.75">
      <c r="W2281" s="27"/>
    </row>
    <row r="2282" ht="12.75">
      <c r="W2282" s="27"/>
    </row>
    <row r="2283" ht="12.75">
      <c r="W2283" s="27"/>
    </row>
    <row r="2284" ht="12.75">
      <c r="W2284" s="27"/>
    </row>
    <row r="2285" ht="12.75">
      <c r="W2285" s="27"/>
    </row>
    <row r="2286" ht="12.75">
      <c r="W2286" s="27"/>
    </row>
    <row r="2287" ht="12.75">
      <c r="W2287" s="27"/>
    </row>
    <row r="2288" ht="12.75">
      <c r="W2288" s="27"/>
    </row>
    <row r="2289" ht="12.75">
      <c r="W2289" s="27"/>
    </row>
    <row r="2290" ht="12.75">
      <c r="W2290" s="27"/>
    </row>
    <row r="2291" ht="12.75">
      <c r="W2291" s="27"/>
    </row>
    <row r="2292" ht="12.75">
      <c r="W2292" s="27"/>
    </row>
    <row r="2293" ht="12.75">
      <c r="W2293" s="27"/>
    </row>
    <row r="2294" ht="12.75">
      <c r="W2294" s="27"/>
    </row>
    <row r="2295" ht="12.75">
      <c r="W2295" s="27"/>
    </row>
    <row r="2296" ht="12.75">
      <c r="W2296" s="27"/>
    </row>
    <row r="2297" ht="12.75">
      <c r="W2297" s="27"/>
    </row>
    <row r="2298" ht="12.75">
      <c r="W2298" s="27"/>
    </row>
    <row r="2299" ht="12.75">
      <c r="W2299" s="27"/>
    </row>
    <row r="2300" ht="12.75">
      <c r="W2300" s="27"/>
    </row>
    <row r="2301" ht="12.75">
      <c r="W2301" s="27"/>
    </row>
    <row r="2302" ht="12.75">
      <c r="W2302" s="27"/>
    </row>
    <row r="2303" ht="12.75">
      <c r="W2303" s="27"/>
    </row>
    <row r="2304" ht="12.75">
      <c r="W2304" s="27"/>
    </row>
    <row r="2305" ht="12.75">
      <c r="W2305" s="27"/>
    </row>
    <row r="2306" ht="12.75">
      <c r="W2306" s="27"/>
    </row>
    <row r="2307" ht="12.75">
      <c r="W2307" s="27"/>
    </row>
    <row r="2308" ht="12.75">
      <c r="W2308" s="27"/>
    </row>
    <row r="2309" ht="12.75">
      <c r="W2309" s="27"/>
    </row>
    <row r="2310" ht="12.75">
      <c r="W2310" s="27"/>
    </row>
    <row r="2311" ht="12.75">
      <c r="W2311" s="27"/>
    </row>
    <row r="2312" ht="12.75">
      <c r="W2312" s="27"/>
    </row>
    <row r="2313" ht="12.75">
      <c r="W2313" s="27"/>
    </row>
    <row r="2314" ht="12.75">
      <c r="W2314" s="27"/>
    </row>
    <row r="2315" ht="12.75">
      <c r="W2315" s="27"/>
    </row>
    <row r="2316" ht="12.75">
      <c r="W2316" s="27"/>
    </row>
    <row r="2317" ht="12.75">
      <c r="W2317" s="27"/>
    </row>
    <row r="2318" ht="12.75">
      <c r="W2318" s="27"/>
    </row>
    <row r="2319" ht="12.75">
      <c r="W2319" s="27"/>
    </row>
    <row r="2320" ht="12.75">
      <c r="W2320" s="27"/>
    </row>
    <row r="2321" ht="12.75">
      <c r="W2321" s="27"/>
    </row>
    <row r="2322" ht="12.75">
      <c r="W2322" s="27"/>
    </row>
    <row r="2323" ht="12.75">
      <c r="W2323" s="27"/>
    </row>
    <row r="2324" ht="12.75">
      <c r="W2324" s="27"/>
    </row>
    <row r="2325" ht="12.75">
      <c r="W2325" s="27"/>
    </row>
    <row r="2326" ht="12.75">
      <c r="W2326" s="27"/>
    </row>
    <row r="2327" ht="12.75">
      <c r="W2327" s="27"/>
    </row>
    <row r="2328" ht="12.75">
      <c r="W2328" s="27"/>
    </row>
    <row r="2329" ht="12.75">
      <c r="W2329" s="27"/>
    </row>
    <row r="2330" ht="12.75">
      <c r="W2330" s="27"/>
    </row>
    <row r="2331" ht="12.75">
      <c r="W2331" s="27"/>
    </row>
    <row r="2332" ht="12.75">
      <c r="W2332" s="27"/>
    </row>
    <row r="2333" ht="12.75">
      <c r="W2333" s="27"/>
    </row>
    <row r="2334" ht="12.75">
      <c r="W2334" s="27"/>
    </row>
    <row r="2335" ht="12.75">
      <c r="W2335" s="27"/>
    </row>
    <row r="2336" ht="12.75">
      <c r="W2336" s="27"/>
    </row>
    <row r="2337" ht="12.75">
      <c r="W2337" s="27"/>
    </row>
    <row r="2338" ht="12.75">
      <c r="W2338" s="27"/>
    </row>
    <row r="2339" ht="12.75">
      <c r="W2339" s="27"/>
    </row>
    <row r="2340" ht="12.75">
      <c r="W2340" s="27"/>
    </row>
    <row r="2341" ht="12.75">
      <c r="W2341" s="27"/>
    </row>
    <row r="2342" ht="12.75">
      <c r="W2342" s="27"/>
    </row>
    <row r="2343" ht="12.75">
      <c r="W2343" s="27"/>
    </row>
    <row r="2344" ht="12.75">
      <c r="W2344" s="27"/>
    </row>
    <row r="2345" ht="12.75">
      <c r="W2345" s="27"/>
    </row>
    <row r="2346" ht="12.75">
      <c r="W2346" s="27"/>
    </row>
    <row r="2347" ht="12.75">
      <c r="W2347" s="27"/>
    </row>
    <row r="2348" ht="12.75">
      <c r="W2348" s="27"/>
    </row>
    <row r="2349" ht="12.75">
      <c r="W2349" s="27"/>
    </row>
    <row r="2350" ht="12.75">
      <c r="W2350" s="27"/>
    </row>
    <row r="2351" ht="12.75">
      <c r="W2351" s="27"/>
    </row>
    <row r="2352" ht="12.75">
      <c r="W2352" s="27"/>
    </row>
    <row r="2353" ht="12.75">
      <c r="W2353" s="27"/>
    </row>
    <row r="2354" ht="12.75">
      <c r="W2354" s="27"/>
    </row>
    <row r="2355" ht="12.75">
      <c r="W2355" s="27"/>
    </row>
    <row r="2356" ht="12.75">
      <c r="W2356" s="27"/>
    </row>
    <row r="2357" ht="12.75">
      <c r="W2357" s="27"/>
    </row>
    <row r="2358" ht="12.75">
      <c r="W2358" s="27"/>
    </row>
    <row r="2359" ht="12.75">
      <c r="W2359" s="27"/>
    </row>
    <row r="2360" ht="12.75">
      <c r="W2360" s="27"/>
    </row>
    <row r="2361" ht="12.75">
      <c r="W2361" s="27"/>
    </row>
    <row r="2362" ht="12.75">
      <c r="W2362" s="27"/>
    </row>
    <row r="2363" ht="12.75">
      <c r="W2363" s="27"/>
    </row>
    <row r="2364" ht="12.75">
      <c r="W2364" s="27"/>
    </row>
    <row r="2365" ht="12.75">
      <c r="W2365" s="27"/>
    </row>
    <row r="2366" ht="12.75">
      <c r="W2366" s="27"/>
    </row>
    <row r="2367" ht="12.75">
      <c r="W2367" s="27"/>
    </row>
    <row r="2368" ht="12.75">
      <c r="W2368" s="27"/>
    </row>
    <row r="2369" ht="12.75">
      <c r="W2369" s="27"/>
    </row>
    <row r="2370" ht="12.75">
      <c r="W2370" s="27"/>
    </row>
    <row r="2371" ht="12.75">
      <c r="W2371" s="27"/>
    </row>
    <row r="2372" ht="12.75">
      <c r="W2372" s="27"/>
    </row>
    <row r="2373" ht="12.75">
      <c r="W2373" s="27"/>
    </row>
    <row r="2374" ht="12.75">
      <c r="W2374" s="27"/>
    </row>
    <row r="2375" ht="12.75">
      <c r="W2375" s="27"/>
    </row>
    <row r="2376" ht="12.75">
      <c r="W2376" s="27"/>
    </row>
    <row r="2377" ht="12.75">
      <c r="W2377" s="27"/>
    </row>
    <row r="2378" ht="12.75">
      <c r="W2378" s="27"/>
    </row>
    <row r="2379" ht="12.75">
      <c r="W2379" s="27"/>
    </row>
    <row r="2380" ht="12.75">
      <c r="W2380" s="27"/>
    </row>
    <row r="2381" ht="12.75">
      <c r="W2381" s="27"/>
    </row>
    <row r="2382" ht="12.75">
      <c r="W2382" s="27"/>
    </row>
    <row r="2383" ht="12.75">
      <c r="W2383" s="27"/>
    </row>
    <row r="2384" ht="12.75">
      <c r="W2384" s="27"/>
    </row>
    <row r="2385" ht="12.75">
      <c r="W2385" s="27"/>
    </row>
    <row r="2386" ht="12.75">
      <c r="W2386" s="27"/>
    </row>
    <row r="2387" ht="12.75">
      <c r="W2387" s="27"/>
    </row>
    <row r="2388" ht="12.75">
      <c r="W2388" s="27"/>
    </row>
    <row r="2389" ht="12.75">
      <c r="W2389" s="27"/>
    </row>
    <row r="2390" ht="12.75">
      <c r="W2390" s="27"/>
    </row>
    <row r="2391" ht="12.75">
      <c r="W2391" s="27"/>
    </row>
    <row r="2392" ht="12.75">
      <c r="W2392" s="27"/>
    </row>
    <row r="2393" ht="12.75">
      <c r="W2393" s="27"/>
    </row>
    <row r="2394" ht="12.75">
      <c r="W2394" s="27"/>
    </row>
    <row r="2395" ht="12.75">
      <c r="W2395" s="27"/>
    </row>
    <row r="2396" ht="12.75">
      <c r="W2396" s="27"/>
    </row>
    <row r="2397" ht="12.75">
      <c r="W2397" s="27"/>
    </row>
    <row r="2398" ht="12.75">
      <c r="W2398" s="27"/>
    </row>
    <row r="2399" ht="12.75">
      <c r="W2399" s="27"/>
    </row>
    <row r="2400" ht="12.75">
      <c r="W2400" s="27"/>
    </row>
    <row r="2401" ht="12.75">
      <c r="W2401" s="27"/>
    </row>
    <row r="2402" ht="12.75">
      <c r="W2402" s="27"/>
    </row>
    <row r="2403" ht="12.75">
      <c r="W2403" s="27"/>
    </row>
    <row r="2404" ht="12.75">
      <c r="W2404" s="27"/>
    </row>
    <row r="2405" ht="12.75">
      <c r="W2405" s="27"/>
    </row>
    <row r="2406" ht="12.75">
      <c r="W2406" s="27"/>
    </row>
    <row r="2407" ht="12.75">
      <c r="W2407" s="27"/>
    </row>
    <row r="2408" ht="12.75">
      <c r="W2408" s="27"/>
    </row>
    <row r="2409" ht="12.75">
      <c r="W2409" s="27"/>
    </row>
    <row r="2410" ht="12.75">
      <c r="W2410" s="27"/>
    </row>
    <row r="2411" ht="12.75">
      <c r="W2411" s="27"/>
    </row>
    <row r="2412" ht="12.75">
      <c r="W2412" s="27"/>
    </row>
    <row r="2413" ht="12.75">
      <c r="W2413" s="27"/>
    </row>
    <row r="2414" ht="12.75">
      <c r="W2414" s="27"/>
    </row>
    <row r="2415" ht="12.75">
      <c r="W2415" s="27"/>
    </row>
    <row r="2416" ht="12.75">
      <c r="W2416" s="27"/>
    </row>
    <row r="2417" ht="12.75">
      <c r="W2417" s="27"/>
    </row>
    <row r="2418" ht="12.75">
      <c r="W2418" s="27"/>
    </row>
    <row r="2419" ht="12.75">
      <c r="W2419" s="27"/>
    </row>
    <row r="2420" ht="12.75">
      <c r="W2420" s="27"/>
    </row>
    <row r="2421" ht="12.75">
      <c r="W2421" s="27"/>
    </row>
    <row r="2422" ht="12.75">
      <c r="W2422" s="27"/>
    </row>
    <row r="2423" ht="12.75">
      <c r="W2423" s="27"/>
    </row>
    <row r="2424" ht="12.75">
      <c r="W2424" s="27"/>
    </row>
    <row r="2425" ht="12.75">
      <c r="W2425" s="27"/>
    </row>
    <row r="2426" ht="12.75">
      <c r="W2426" s="27"/>
    </row>
    <row r="2427" ht="12.75">
      <c r="W2427" s="27"/>
    </row>
    <row r="2428" ht="12.75">
      <c r="W2428" s="27"/>
    </row>
    <row r="2429" ht="12.75">
      <c r="W2429" s="27"/>
    </row>
    <row r="2430" ht="12.75">
      <c r="W2430" s="27"/>
    </row>
    <row r="2431" ht="12.75">
      <c r="W2431" s="27"/>
    </row>
    <row r="2432" ht="12.75">
      <c r="W2432" s="27"/>
    </row>
    <row r="2433" ht="12.75">
      <c r="W2433" s="27"/>
    </row>
    <row r="2434" ht="12.75">
      <c r="W2434" s="27"/>
    </row>
    <row r="2435" ht="12.75">
      <c r="W2435" s="27"/>
    </row>
    <row r="2436" ht="12.75">
      <c r="W2436" s="27"/>
    </row>
    <row r="2437" ht="12.75">
      <c r="W2437" s="27"/>
    </row>
    <row r="2438" ht="12.75">
      <c r="W2438" s="27"/>
    </row>
    <row r="2439" ht="12.75">
      <c r="W2439" s="27"/>
    </row>
    <row r="2440" ht="12.75">
      <c r="W2440" s="27"/>
    </row>
    <row r="2441" ht="12.75">
      <c r="W2441" s="27"/>
    </row>
    <row r="2442" ht="12.75">
      <c r="W2442" s="27"/>
    </row>
    <row r="2443" ht="12.75">
      <c r="W2443" s="27"/>
    </row>
    <row r="2444" ht="12.75">
      <c r="W2444" s="27"/>
    </row>
    <row r="2445" ht="12.75">
      <c r="W2445" s="27"/>
    </row>
    <row r="2446" ht="12.75">
      <c r="W2446" s="27"/>
    </row>
    <row r="2447" ht="12.75">
      <c r="W2447" s="27"/>
    </row>
    <row r="2448" ht="12.75">
      <c r="W2448" s="27"/>
    </row>
    <row r="2449" ht="12.75">
      <c r="W2449" s="27"/>
    </row>
    <row r="2450" ht="12.75">
      <c r="W2450" s="27"/>
    </row>
    <row r="2451" ht="12.75">
      <c r="W2451" s="27"/>
    </row>
    <row r="2452" ht="12.75">
      <c r="W2452" s="27"/>
    </row>
    <row r="2453" ht="12.75">
      <c r="W2453" s="27"/>
    </row>
    <row r="2454" ht="12.75">
      <c r="W2454" s="27"/>
    </row>
    <row r="2455" ht="12.75">
      <c r="W2455" s="27"/>
    </row>
    <row r="2456" ht="12.75">
      <c r="W2456" s="27"/>
    </row>
    <row r="2457" ht="12.75">
      <c r="W2457" s="27"/>
    </row>
    <row r="2458" ht="12.75">
      <c r="W2458" s="27"/>
    </row>
    <row r="2459" ht="12.75">
      <c r="W2459" s="27"/>
    </row>
    <row r="2460" ht="12.75">
      <c r="W2460" s="27"/>
    </row>
    <row r="2461" ht="12.75">
      <c r="W2461" s="27"/>
    </row>
    <row r="2462" ht="12.75">
      <c r="W2462" s="27"/>
    </row>
    <row r="2463" ht="12.75">
      <c r="W2463" s="27"/>
    </row>
    <row r="2464" ht="12.75">
      <c r="W2464" s="27"/>
    </row>
    <row r="2465" ht="12.75">
      <c r="W2465" s="27"/>
    </row>
    <row r="2466" ht="12.75">
      <c r="W2466" s="27"/>
    </row>
    <row r="2467" ht="12.75">
      <c r="W2467" s="27"/>
    </row>
    <row r="2468" ht="12.75">
      <c r="W2468" s="27"/>
    </row>
    <row r="2469" ht="12.75">
      <c r="W2469" s="27"/>
    </row>
    <row r="2470" ht="12.75">
      <c r="W2470" s="27"/>
    </row>
    <row r="2471" ht="12.75">
      <c r="W2471" s="27"/>
    </row>
    <row r="2472" ht="12.75">
      <c r="W2472" s="27"/>
    </row>
    <row r="2473" ht="12.75">
      <c r="W2473" s="27"/>
    </row>
    <row r="2474" ht="12.75">
      <c r="W2474" s="27"/>
    </row>
    <row r="2475" ht="12.75">
      <c r="W2475" s="27"/>
    </row>
    <row r="2476" ht="12.75">
      <c r="W2476" s="27"/>
    </row>
    <row r="2477" ht="12.75">
      <c r="W2477" s="27"/>
    </row>
    <row r="2478" ht="12.75">
      <c r="W2478" s="27"/>
    </row>
    <row r="2479" ht="12.75">
      <c r="W2479" s="27"/>
    </row>
    <row r="2480" ht="12.75">
      <c r="W2480" s="27"/>
    </row>
    <row r="2481" ht="12.75">
      <c r="W2481" s="27"/>
    </row>
    <row r="2482" ht="12.75">
      <c r="W2482" s="27"/>
    </row>
    <row r="2483" ht="12.75">
      <c r="W2483" s="27"/>
    </row>
    <row r="2484" ht="12.75">
      <c r="W2484" s="27"/>
    </row>
    <row r="2485" ht="12.75">
      <c r="W2485" s="27"/>
    </row>
    <row r="2486" ht="12.75">
      <c r="W2486" s="27"/>
    </row>
    <row r="2487" ht="12.75">
      <c r="W2487" s="27"/>
    </row>
    <row r="2488" ht="12.75">
      <c r="W2488" s="27"/>
    </row>
    <row r="2489" ht="12.75">
      <c r="W2489" s="27"/>
    </row>
    <row r="2490" ht="12.75">
      <c r="W2490" s="27"/>
    </row>
    <row r="2491" ht="12.75">
      <c r="W2491" s="27"/>
    </row>
    <row r="2492" ht="12.75">
      <c r="W2492" s="27"/>
    </row>
    <row r="2493" ht="12.75">
      <c r="W2493" s="27"/>
    </row>
    <row r="2494" ht="12.75">
      <c r="W2494" s="27"/>
    </row>
    <row r="2495" ht="12.75">
      <c r="W2495" s="27"/>
    </row>
    <row r="2496" ht="12.75">
      <c r="W2496" s="27"/>
    </row>
    <row r="2497" ht="12.75">
      <c r="W2497" s="27"/>
    </row>
    <row r="2498" ht="12.75">
      <c r="W2498" s="27"/>
    </row>
    <row r="2499" ht="12.75">
      <c r="W2499" s="27"/>
    </row>
    <row r="2500" ht="12.75">
      <c r="W2500" s="27"/>
    </row>
    <row r="2501" ht="12.75">
      <c r="W2501" s="27"/>
    </row>
    <row r="2502" ht="12.75">
      <c r="W2502" s="27"/>
    </row>
    <row r="2503" ht="12.75">
      <c r="W2503" s="27"/>
    </row>
    <row r="2504" ht="12.75">
      <c r="W2504" s="27"/>
    </row>
    <row r="2505" ht="12.75">
      <c r="W2505" s="27"/>
    </row>
    <row r="2506" ht="12.75">
      <c r="W2506" s="27"/>
    </row>
    <row r="2507" ht="12.75">
      <c r="W2507" s="27"/>
    </row>
    <row r="2508" ht="12.75">
      <c r="W2508" s="27"/>
    </row>
    <row r="2509" ht="12.75">
      <c r="W2509" s="27"/>
    </row>
    <row r="2510" ht="12.75">
      <c r="W2510" s="27"/>
    </row>
    <row r="2511" ht="12.75">
      <c r="W2511" s="27"/>
    </row>
    <row r="2512" ht="12.75">
      <c r="W2512" s="27"/>
    </row>
    <row r="2513" ht="12.75">
      <c r="W2513" s="27"/>
    </row>
    <row r="2514" ht="12.75">
      <c r="W2514" s="27"/>
    </row>
    <row r="2515" ht="12.75">
      <c r="W2515" s="27"/>
    </row>
    <row r="2516" ht="12.75">
      <c r="W2516" s="27"/>
    </row>
    <row r="2517" ht="12.75">
      <c r="W2517" s="27"/>
    </row>
    <row r="2518" ht="12.75">
      <c r="W2518" s="27"/>
    </row>
    <row r="2519" ht="12.75">
      <c r="W2519" s="27"/>
    </row>
    <row r="2520" ht="12.75">
      <c r="W2520" s="27"/>
    </row>
    <row r="2521" ht="12.75">
      <c r="W2521" s="27"/>
    </row>
    <row r="2522" ht="12.75">
      <c r="W2522" s="27"/>
    </row>
    <row r="2523" ht="12.75">
      <c r="W2523" s="27"/>
    </row>
    <row r="2524" ht="12.75">
      <c r="W2524" s="27"/>
    </row>
    <row r="2525" ht="12.75">
      <c r="W2525" s="27"/>
    </row>
    <row r="2526" ht="12.75">
      <c r="W2526" s="27"/>
    </row>
    <row r="2527" ht="12.75">
      <c r="W2527" s="27"/>
    </row>
    <row r="2528" ht="12.75">
      <c r="W2528" s="27"/>
    </row>
    <row r="2529" ht="12.75">
      <c r="W2529" s="27"/>
    </row>
    <row r="2530" ht="12.75">
      <c r="W2530" s="27"/>
    </row>
    <row r="2531" ht="12.75">
      <c r="W2531" s="27"/>
    </row>
    <row r="2532" ht="12.75">
      <c r="W2532" s="27"/>
    </row>
    <row r="2533" ht="12.75">
      <c r="W2533" s="27"/>
    </row>
    <row r="2534" ht="12.75">
      <c r="W2534" s="27"/>
    </row>
    <row r="2535" ht="12.75">
      <c r="W2535" s="27"/>
    </row>
    <row r="2536" ht="12.75">
      <c r="W2536" s="27"/>
    </row>
    <row r="2537" ht="12.75">
      <c r="W2537" s="27"/>
    </row>
    <row r="2538" ht="12.75">
      <c r="W2538" s="27"/>
    </row>
    <row r="2539" ht="12.75">
      <c r="W2539" s="27"/>
    </row>
    <row r="2540" ht="12.75">
      <c r="W2540" s="27"/>
    </row>
    <row r="2541" ht="12.75">
      <c r="W2541" s="27"/>
    </row>
    <row r="2542" ht="12.75">
      <c r="W2542" s="27"/>
    </row>
    <row r="2543" ht="12.75">
      <c r="W2543" s="27"/>
    </row>
    <row r="2544" ht="12.75">
      <c r="W2544" s="27"/>
    </row>
    <row r="2545" ht="12.75">
      <c r="W2545" s="27"/>
    </row>
    <row r="2546" ht="12.75">
      <c r="W2546" s="27"/>
    </row>
    <row r="2547" ht="12.75">
      <c r="W2547" s="27"/>
    </row>
    <row r="2548" ht="12.75">
      <c r="W2548" s="27"/>
    </row>
    <row r="2549" ht="12.75">
      <c r="W2549" s="27"/>
    </row>
    <row r="2550" ht="12.75">
      <c r="W2550" s="27"/>
    </row>
    <row r="2551" ht="12.75">
      <c r="W2551" s="27"/>
    </row>
    <row r="2552" ht="12.75">
      <c r="W2552" s="27"/>
    </row>
    <row r="2553" ht="12.75">
      <c r="W2553" s="27"/>
    </row>
    <row r="2554" ht="12.75">
      <c r="W2554" s="27"/>
    </row>
    <row r="2555" ht="12.75">
      <c r="W2555" s="27"/>
    </row>
    <row r="2556" ht="12.75">
      <c r="W2556" s="27"/>
    </row>
    <row r="2557" ht="12.75">
      <c r="W2557" s="27"/>
    </row>
    <row r="2558" ht="12.75">
      <c r="W2558" s="27"/>
    </row>
    <row r="2559" ht="12.75">
      <c r="W2559" s="27"/>
    </row>
    <row r="2560" ht="12.75">
      <c r="W2560" s="27"/>
    </row>
    <row r="2561" ht="12.75">
      <c r="W2561" s="27"/>
    </row>
    <row r="2562" ht="12.75">
      <c r="W2562" s="27"/>
    </row>
    <row r="2563" ht="12.75">
      <c r="W2563" s="27"/>
    </row>
    <row r="2564" ht="12.75">
      <c r="W2564" s="27"/>
    </row>
    <row r="2565" ht="12.75">
      <c r="W2565" s="27"/>
    </row>
    <row r="2566" ht="12.75">
      <c r="W2566" s="27"/>
    </row>
    <row r="2567" ht="12.75">
      <c r="W2567" s="27"/>
    </row>
    <row r="2568" ht="12.75">
      <c r="W2568" s="27"/>
    </row>
    <row r="2569" ht="12.75">
      <c r="W2569" s="27"/>
    </row>
    <row r="2570" ht="12.75">
      <c r="W2570" s="27"/>
    </row>
    <row r="2571" ht="12.75">
      <c r="W2571" s="27"/>
    </row>
    <row r="2572" ht="12.75">
      <c r="W2572" s="27"/>
    </row>
    <row r="2573" ht="12.75">
      <c r="W2573" s="27"/>
    </row>
    <row r="2574" ht="12.75">
      <c r="W2574" s="27"/>
    </row>
    <row r="2575" ht="12.75">
      <c r="W2575" s="27"/>
    </row>
    <row r="2576" ht="12.75">
      <c r="W2576" s="27"/>
    </row>
    <row r="2577" ht="12.75">
      <c r="W2577" s="27"/>
    </row>
    <row r="2578" ht="12.75">
      <c r="W2578" s="27"/>
    </row>
    <row r="2579" ht="12.75">
      <c r="W2579" s="27"/>
    </row>
    <row r="2580" ht="12.75">
      <c r="W2580" s="27"/>
    </row>
    <row r="2581" ht="12.75">
      <c r="W2581" s="27"/>
    </row>
    <row r="2582" ht="12.75">
      <c r="W2582" s="27"/>
    </row>
    <row r="2583" ht="12.75">
      <c r="W2583" s="27"/>
    </row>
    <row r="2584" ht="12.75">
      <c r="W2584" s="27"/>
    </row>
    <row r="2585" ht="12.75">
      <c r="W2585" s="27"/>
    </row>
    <row r="2586" ht="12.75">
      <c r="W2586" s="27"/>
    </row>
    <row r="2587" ht="12.75">
      <c r="W2587" s="27"/>
    </row>
    <row r="2588" ht="12.75">
      <c r="W2588" s="27"/>
    </row>
    <row r="2589" ht="12.75">
      <c r="W2589" s="27"/>
    </row>
    <row r="2590" ht="12.75">
      <c r="W2590" s="27"/>
    </row>
    <row r="2591" ht="12.75">
      <c r="W2591" s="27"/>
    </row>
    <row r="2592" ht="12.75">
      <c r="W2592" s="27"/>
    </row>
    <row r="2593" ht="12.75">
      <c r="W2593" s="27"/>
    </row>
    <row r="2594" ht="12.75">
      <c r="W2594" s="27"/>
    </row>
    <row r="2595" ht="12.75">
      <c r="W2595" s="27"/>
    </row>
    <row r="2596" ht="12.75">
      <c r="W2596" s="27"/>
    </row>
    <row r="2597" ht="12.75">
      <c r="W2597" s="27"/>
    </row>
    <row r="2598" ht="12.75">
      <c r="W2598" s="27"/>
    </row>
    <row r="2599" ht="12.75">
      <c r="W2599" s="27"/>
    </row>
    <row r="2600" ht="12.75">
      <c r="W2600" s="27"/>
    </row>
    <row r="2601" ht="12.75">
      <c r="W2601" s="27"/>
    </row>
    <row r="2602" ht="12.75">
      <c r="W2602" s="27"/>
    </row>
    <row r="2603" ht="12.75">
      <c r="W2603" s="27"/>
    </row>
    <row r="2604" ht="12.75">
      <c r="W2604" s="27"/>
    </row>
    <row r="2605" ht="12.75">
      <c r="W2605" s="27"/>
    </row>
    <row r="2606" ht="12.75">
      <c r="W2606" s="27"/>
    </row>
    <row r="2607" ht="12.75">
      <c r="W2607" s="27"/>
    </row>
    <row r="2608" ht="12.75">
      <c r="W2608" s="27"/>
    </row>
    <row r="2609" ht="12.75">
      <c r="W2609" s="27"/>
    </row>
    <row r="2610" ht="12.75">
      <c r="W2610" s="27"/>
    </row>
    <row r="2611" ht="12.75">
      <c r="W2611" s="27"/>
    </row>
    <row r="2612" ht="12.75">
      <c r="W2612" s="27"/>
    </row>
    <row r="2613" ht="12.75">
      <c r="W2613" s="27"/>
    </row>
    <row r="2614" ht="12.75">
      <c r="W2614" s="27"/>
    </row>
    <row r="2615" ht="12.75">
      <c r="W2615" s="27"/>
    </row>
    <row r="2616" ht="12.75">
      <c r="W2616" s="27"/>
    </row>
    <row r="2617" ht="12.75">
      <c r="W2617" s="27"/>
    </row>
    <row r="2618" ht="12.75">
      <c r="W2618" s="27"/>
    </row>
    <row r="2619" ht="12.75">
      <c r="W2619" s="27"/>
    </row>
    <row r="2620" ht="12.75">
      <c r="W2620" s="27"/>
    </row>
    <row r="2621" ht="12.75">
      <c r="W2621" s="27"/>
    </row>
    <row r="2622" ht="12.75">
      <c r="W2622" s="27"/>
    </row>
    <row r="2623" ht="12.75">
      <c r="W2623" s="27"/>
    </row>
    <row r="2624" ht="12.75">
      <c r="W2624" s="27"/>
    </row>
    <row r="2625" ht="12.75">
      <c r="W2625" s="27"/>
    </row>
    <row r="2626" ht="12.75">
      <c r="W2626" s="27"/>
    </row>
    <row r="2627" ht="12.75">
      <c r="W2627" s="27"/>
    </row>
    <row r="2628" ht="12.75">
      <c r="W2628" s="27"/>
    </row>
    <row r="2629" ht="12.75">
      <c r="W2629" s="27"/>
    </row>
    <row r="2630" ht="12.75">
      <c r="W2630" s="27"/>
    </row>
    <row r="2631" ht="12.75">
      <c r="W2631" s="27"/>
    </row>
    <row r="2632" ht="12.75">
      <c r="W2632" s="27"/>
    </row>
    <row r="2633" ht="12.75">
      <c r="W2633" s="27"/>
    </row>
    <row r="2634" ht="12.75">
      <c r="W2634" s="27"/>
    </row>
    <row r="2635" ht="12.75">
      <c r="W2635" s="27"/>
    </row>
    <row r="2636" ht="12.75">
      <c r="W2636" s="27"/>
    </row>
    <row r="2637" ht="12.75">
      <c r="W2637" s="27"/>
    </row>
    <row r="2638" ht="12.75">
      <c r="W2638" s="27"/>
    </row>
    <row r="2639" ht="12.75">
      <c r="W2639" s="27"/>
    </row>
    <row r="2640" ht="12.75">
      <c r="W2640" s="27"/>
    </row>
    <row r="2641" ht="12.75">
      <c r="W2641" s="27"/>
    </row>
    <row r="2642" ht="12.75">
      <c r="W2642" s="27"/>
    </row>
    <row r="2643" ht="12.75">
      <c r="W2643" s="27"/>
    </row>
    <row r="2644" ht="12.75">
      <c r="W2644" s="27"/>
    </row>
    <row r="2645" ht="12.75">
      <c r="W2645" s="27"/>
    </row>
    <row r="2646" ht="12.75">
      <c r="W2646" s="27"/>
    </row>
    <row r="2647" ht="12.75">
      <c r="W2647" s="27"/>
    </row>
    <row r="2648" ht="12.75">
      <c r="W2648" s="27"/>
    </row>
    <row r="2649" ht="12.75">
      <c r="W2649" s="27"/>
    </row>
    <row r="2650" ht="12.75">
      <c r="W2650" s="27"/>
    </row>
    <row r="2651" ht="12.75">
      <c r="W2651" s="27"/>
    </row>
    <row r="2652" ht="12.75">
      <c r="W2652" s="27"/>
    </row>
    <row r="2653" ht="12.75">
      <c r="W2653" s="27"/>
    </row>
    <row r="2654" ht="12.75">
      <c r="W2654" s="27"/>
    </row>
    <row r="2655" ht="12.75">
      <c r="W2655" s="27"/>
    </row>
    <row r="2656" ht="12.75">
      <c r="W2656" s="27"/>
    </row>
    <row r="2657" ht="12.75">
      <c r="W2657" s="27"/>
    </row>
    <row r="2658" ht="12.75">
      <c r="W2658" s="27"/>
    </row>
    <row r="2659" ht="12.75">
      <c r="W2659" s="27"/>
    </row>
    <row r="2660" ht="12.75">
      <c r="W2660" s="27"/>
    </row>
    <row r="2661" ht="12.75">
      <c r="W2661" s="27"/>
    </row>
    <row r="2662" ht="12.75">
      <c r="W2662" s="27"/>
    </row>
    <row r="2663" ht="12.75">
      <c r="W2663" s="27"/>
    </row>
    <row r="2664" ht="12.75">
      <c r="W2664" s="27"/>
    </row>
    <row r="2665" ht="12.75">
      <c r="W2665" s="27"/>
    </row>
    <row r="2666" ht="12.75">
      <c r="W2666" s="27"/>
    </row>
    <row r="2667" ht="12.75">
      <c r="W2667" s="27"/>
    </row>
    <row r="2668" ht="12.75">
      <c r="W2668" s="27"/>
    </row>
    <row r="2669" ht="12.75">
      <c r="W2669" s="27"/>
    </row>
    <row r="2670" ht="12.75">
      <c r="W2670" s="27"/>
    </row>
    <row r="2671" ht="12.75">
      <c r="W2671" s="27"/>
    </row>
    <row r="2672" ht="12.75">
      <c r="W2672" s="27"/>
    </row>
    <row r="2673" ht="12.75">
      <c r="W2673" s="27"/>
    </row>
    <row r="2674" ht="12.75">
      <c r="W2674" s="27"/>
    </row>
    <row r="2675" ht="12.75">
      <c r="W2675" s="27"/>
    </row>
    <row r="2676" ht="12.75">
      <c r="W2676" s="27"/>
    </row>
    <row r="2677" ht="12.75">
      <c r="W2677" s="27"/>
    </row>
    <row r="2678" ht="12.75">
      <c r="W2678" s="27"/>
    </row>
    <row r="2679" ht="12.75">
      <c r="W2679" s="27"/>
    </row>
    <row r="2680" ht="12.75">
      <c r="W2680" s="27"/>
    </row>
    <row r="2681" ht="12.75">
      <c r="W2681" s="27"/>
    </row>
    <row r="2682" ht="12.75">
      <c r="W2682" s="27"/>
    </row>
    <row r="2683" ht="12.75">
      <c r="W2683" s="27"/>
    </row>
    <row r="2684" ht="12.75">
      <c r="W2684" s="27"/>
    </row>
    <row r="2685" ht="12.75">
      <c r="W2685" s="27"/>
    </row>
    <row r="2686" ht="12.75">
      <c r="W2686" s="27"/>
    </row>
    <row r="2687" ht="12.75">
      <c r="W2687" s="27"/>
    </row>
    <row r="2688" ht="12.75">
      <c r="W2688" s="27"/>
    </row>
    <row r="2689" ht="12.75">
      <c r="W2689" s="27"/>
    </row>
    <row r="2690" ht="12.75">
      <c r="W2690" s="27"/>
    </row>
    <row r="2691" ht="12.75">
      <c r="W2691" s="27"/>
    </row>
    <row r="2692" ht="12.75">
      <c r="W2692" s="27"/>
    </row>
    <row r="2693" ht="12.75">
      <c r="W2693" s="27"/>
    </row>
    <row r="2694" ht="12.75">
      <c r="W2694" s="27"/>
    </row>
    <row r="2695" ht="12.75">
      <c r="W2695" s="27"/>
    </row>
    <row r="2696" ht="12.75">
      <c r="W2696" s="27"/>
    </row>
    <row r="2697" ht="12.75">
      <c r="W2697" s="27"/>
    </row>
    <row r="2698" ht="12.75">
      <c r="W2698" s="27"/>
    </row>
    <row r="2699" ht="12.75">
      <c r="W2699" s="27"/>
    </row>
    <row r="2700" ht="12.75">
      <c r="W2700" s="27"/>
    </row>
    <row r="2701" ht="12.75">
      <c r="W2701" s="27"/>
    </row>
    <row r="2702" ht="12.75">
      <c r="W2702" s="27"/>
    </row>
    <row r="2703" ht="12.75">
      <c r="W2703" s="27"/>
    </row>
    <row r="2704" ht="12.75">
      <c r="W2704" s="27"/>
    </row>
    <row r="2705" ht="12.75">
      <c r="W2705" s="27"/>
    </row>
    <row r="2706" ht="12.75">
      <c r="W2706" s="27"/>
    </row>
    <row r="2707" ht="12.75">
      <c r="W2707" s="27"/>
    </row>
    <row r="2708" ht="12.75">
      <c r="W2708" s="27"/>
    </row>
    <row r="2709" ht="12.75">
      <c r="W2709" s="27"/>
    </row>
    <row r="2710" ht="12.75">
      <c r="W2710" s="27"/>
    </row>
    <row r="2711" ht="12.75">
      <c r="W2711" s="27"/>
    </row>
    <row r="2712" ht="12.75">
      <c r="W2712" s="27"/>
    </row>
    <row r="2713" ht="12.75">
      <c r="W2713" s="27"/>
    </row>
    <row r="2714" ht="12.75">
      <c r="W2714" s="27"/>
    </row>
    <row r="2715" ht="12.75">
      <c r="W2715" s="27"/>
    </row>
    <row r="2716" ht="12.75">
      <c r="W2716" s="27"/>
    </row>
    <row r="2717" ht="12.75">
      <c r="W2717" s="27"/>
    </row>
    <row r="2718" ht="12.75">
      <c r="W2718" s="27"/>
    </row>
    <row r="2719" ht="12.75">
      <c r="W2719" s="27"/>
    </row>
    <row r="2720" ht="12.75">
      <c r="W2720" s="27"/>
    </row>
    <row r="2721" ht="12.75">
      <c r="W2721" s="27"/>
    </row>
    <row r="2722" ht="12.75">
      <c r="W2722" s="27"/>
    </row>
    <row r="2723" ht="12.75">
      <c r="W2723" s="27"/>
    </row>
    <row r="2724" ht="12.75">
      <c r="W2724" s="27"/>
    </row>
    <row r="2725" ht="12.75">
      <c r="W2725" s="27"/>
    </row>
    <row r="2726" ht="12.75">
      <c r="W2726" s="27"/>
    </row>
    <row r="2727" ht="12.75">
      <c r="W2727" s="27"/>
    </row>
    <row r="2728" ht="12.75">
      <c r="W2728" s="27"/>
    </row>
    <row r="2729" ht="12.75">
      <c r="W2729" s="27"/>
    </row>
    <row r="2730" ht="12.75">
      <c r="W2730" s="27"/>
    </row>
    <row r="2731" ht="12.75">
      <c r="W2731" s="27"/>
    </row>
    <row r="2732" ht="12.75">
      <c r="W2732" s="27"/>
    </row>
    <row r="2733" ht="12.75">
      <c r="W2733" s="27"/>
    </row>
    <row r="2734" ht="12.75">
      <c r="W2734" s="27"/>
    </row>
    <row r="2735" ht="12.75">
      <c r="W2735" s="27"/>
    </row>
    <row r="2736" ht="12.75">
      <c r="W2736" s="27"/>
    </row>
    <row r="2737" ht="12.75">
      <c r="W2737" s="27"/>
    </row>
    <row r="2738" ht="12.75">
      <c r="W2738" s="27"/>
    </row>
    <row r="2739" ht="12.75">
      <c r="W2739" s="27"/>
    </row>
    <row r="2740" ht="12.75">
      <c r="W2740" s="27"/>
    </row>
    <row r="2741" ht="12.75">
      <c r="W2741" s="27"/>
    </row>
    <row r="2742" ht="12.75">
      <c r="W2742" s="27"/>
    </row>
    <row r="2743" ht="12.75">
      <c r="W2743" s="27"/>
    </row>
    <row r="2744" ht="12.75">
      <c r="W2744" s="27"/>
    </row>
    <row r="2745" ht="12.75">
      <c r="W2745" s="27"/>
    </row>
    <row r="2746" ht="12.75">
      <c r="W2746" s="27"/>
    </row>
    <row r="2747" ht="12.75">
      <c r="W2747" s="27"/>
    </row>
    <row r="2748" ht="12.75">
      <c r="W2748" s="27"/>
    </row>
    <row r="2749" ht="12.75">
      <c r="W2749" s="27"/>
    </row>
    <row r="2750" ht="12.75">
      <c r="W2750" s="27"/>
    </row>
    <row r="2751" ht="12.75">
      <c r="W2751" s="27"/>
    </row>
    <row r="2752" ht="12.75">
      <c r="W2752" s="27"/>
    </row>
    <row r="2753" ht="12.75">
      <c r="W2753" s="27"/>
    </row>
    <row r="2754" ht="12.75">
      <c r="W2754" s="27"/>
    </row>
    <row r="2755" ht="12.75">
      <c r="W2755" s="27"/>
    </row>
    <row r="2756" ht="12.75">
      <c r="W2756" s="27"/>
    </row>
    <row r="2757" ht="12.75">
      <c r="W2757" s="27"/>
    </row>
    <row r="2758" ht="12.75">
      <c r="W2758" s="27"/>
    </row>
    <row r="2759" ht="12.75">
      <c r="W2759" s="27"/>
    </row>
    <row r="2760" ht="12.75">
      <c r="W2760" s="27"/>
    </row>
    <row r="2761" ht="12.75">
      <c r="W2761" s="27"/>
    </row>
    <row r="2762" ht="12.75">
      <c r="W2762" s="27"/>
    </row>
    <row r="2763" ht="12.75">
      <c r="W2763" s="27"/>
    </row>
    <row r="2764" ht="12.75">
      <c r="W2764" s="27"/>
    </row>
    <row r="2765" ht="12.75">
      <c r="W2765" s="27"/>
    </row>
    <row r="2766" ht="12.75">
      <c r="W2766" s="27"/>
    </row>
    <row r="2767" ht="12.75">
      <c r="W2767" s="27"/>
    </row>
    <row r="2768" ht="12.75">
      <c r="W2768" s="27"/>
    </row>
    <row r="2769" ht="12.75">
      <c r="W2769" s="27"/>
    </row>
    <row r="2770" ht="12.75">
      <c r="W2770" s="27"/>
    </row>
    <row r="2771" ht="12.75">
      <c r="W2771" s="27"/>
    </row>
    <row r="2772" ht="12.75">
      <c r="W2772" s="27"/>
    </row>
    <row r="2773" ht="12.75">
      <c r="W2773" s="27"/>
    </row>
    <row r="2774" ht="12.75">
      <c r="W2774" s="27"/>
    </row>
    <row r="2775" ht="12.75">
      <c r="W2775" s="27"/>
    </row>
    <row r="2776" ht="12.75">
      <c r="W2776" s="27"/>
    </row>
    <row r="2777" ht="12.75">
      <c r="W2777" s="27"/>
    </row>
    <row r="2778" ht="12.75">
      <c r="W2778" s="27"/>
    </row>
    <row r="2779" ht="12.75">
      <c r="W2779" s="27"/>
    </row>
    <row r="2780" ht="12.75">
      <c r="W2780" s="27"/>
    </row>
    <row r="2781" ht="12.75">
      <c r="W2781" s="27"/>
    </row>
    <row r="2782" ht="12.75">
      <c r="W2782" s="27"/>
    </row>
    <row r="2783" ht="12.75">
      <c r="W2783" s="27"/>
    </row>
    <row r="2784" ht="12.75">
      <c r="W2784" s="27"/>
    </row>
    <row r="2785" ht="12.75">
      <c r="W2785" s="27"/>
    </row>
    <row r="2786" ht="12.75">
      <c r="W2786" s="27"/>
    </row>
    <row r="2787" ht="12.75">
      <c r="W2787" s="27"/>
    </row>
    <row r="2788" ht="12.75">
      <c r="W2788" s="27"/>
    </row>
    <row r="2789" ht="12.75">
      <c r="W2789" s="27"/>
    </row>
    <row r="2790" ht="12.75">
      <c r="W2790" s="27"/>
    </row>
    <row r="2791" ht="12.75">
      <c r="W2791" s="27"/>
    </row>
    <row r="2792" ht="12.75">
      <c r="W2792" s="27"/>
    </row>
    <row r="2793" ht="12.75">
      <c r="W2793" s="27"/>
    </row>
    <row r="2794" ht="12.75">
      <c r="W2794" s="27"/>
    </row>
    <row r="2795" ht="12.75">
      <c r="W2795" s="27"/>
    </row>
    <row r="2796" ht="12.75">
      <c r="W2796" s="27"/>
    </row>
    <row r="2797" ht="12.75">
      <c r="W2797" s="27"/>
    </row>
    <row r="2798" ht="12.75">
      <c r="W2798" s="27"/>
    </row>
    <row r="2799" ht="12.75">
      <c r="W2799" s="27"/>
    </row>
    <row r="2800" ht="12.75">
      <c r="W2800" s="27"/>
    </row>
    <row r="2801" ht="12.75">
      <c r="W2801" s="27"/>
    </row>
    <row r="2802" ht="12.75">
      <c r="W2802" s="27"/>
    </row>
    <row r="2803" ht="12.75">
      <c r="W2803" s="27"/>
    </row>
    <row r="2804" ht="12.75">
      <c r="W2804" s="27"/>
    </row>
    <row r="2805" ht="12.75">
      <c r="W2805" s="27"/>
    </row>
    <row r="2806" ht="12.75">
      <c r="W2806" s="27"/>
    </row>
    <row r="2807" ht="12.75">
      <c r="W2807" s="27"/>
    </row>
    <row r="2808" ht="12.75">
      <c r="W2808" s="27"/>
    </row>
    <row r="2809" ht="12.75">
      <c r="W2809" s="27"/>
    </row>
    <row r="2810" ht="12.75">
      <c r="W2810" s="27"/>
    </row>
    <row r="2811" ht="12.75">
      <c r="W2811" s="27"/>
    </row>
    <row r="2812" ht="12.75">
      <c r="W2812" s="27"/>
    </row>
    <row r="2813" ht="12.75">
      <c r="W2813" s="27"/>
    </row>
    <row r="2814" ht="12.75">
      <c r="W2814" s="27"/>
    </row>
    <row r="2815" ht="12.75">
      <c r="W2815" s="27"/>
    </row>
    <row r="2816" ht="12.75">
      <c r="W2816" s="27"/>
    </row>
    <row r="2817" ht="12.75">
      <c r="W2817" s="27"/>
    </row>
    <row r="2818" ht="12.75">
      <c r="W2818" s="27"/>
    </row>
    <row r="2819" ht="12.75">
      <c r="W2819" s="27"/>
    </row>
    <row r="2820" ht="12.75">
      <c r="W2820" s="27"/>
    </row>
    <row r="2821" ht="12.75">
      <c r="W2821" s="27"/>
    </row>
    <row r="2822" ht="12.75">
      <c r="W2822" s="27"/>
    </row>
    <row r="2823" ht="12.75">
      <c r="W2823" s="27"/>
    </row>
    <row r="2824" ht="12.75">
      <c r="W2824" s="27"/>
    </row>
    <row r="2825" ht="12.75">
      <c r="W2825" s="27"/>
    </row>
    <row r="2826" ht="12.75">
      <c r="W2826" s="27"/>
    </row>
    <row r="2827" ht="12.75">
      <c r="W2827" s="27"/>
    </row>
    <row r="2828" ht="12.75">
      <c r="W2828" s="27"/>
    </row>
    <row r="2829" ht="12.75">
      <c r="W2829" s="27"/>
    </row>
    <row r="2830" ht="12.75">
      <c r="W2830" s="27"/>
    </row>
    <row r="2831" ht="12.75">
      <c r="W2831" s="27"/>
    </row>
    <row r="2832" ht="12.75">
      <c r="W2832" s="27"/>
    </row>
    <row r="2833" ht="12.75">
      <c r="W2833" s="27"/>
    </row>
    <row r="2834" ht="12.75">
      <c r="W2834" s="27"/>
    </row>
    <row r="2835" ht="12.75">
      <c r="W2835" s="27"/>
    </row>
    <row r="2836" ht="12.75">
      <c r="W2836" s="27"/>
    </row>
    <row r="2837" ht="12.75">
      <c r="W2837" s="27"/>
    </row>
    <row r="2838" ht="12.75">
      <c r="W2838" s="27"/>
    </row>
    <row r="2839" ht="12.75">
      <c r="W2839" s="27"/>
    </row>
    <row r="2840" ht="12.75">
      <c r="W2840" s="27"/>
    </row>
    <row r="2841" ht="12.75">
      <c r="W2841" s="27"/>
    </row>
    <row r="2842" ht="12.75">
      <c r="W2842" s="27"/>
    </row>
    <row r="2843" ht="12.75">
      <c r="W2843" s="27"/>
    </row>
    <row r="2844" ht="12.75">
      <c r="W2844" s="27"/>
    </row>
    <row r="2845" ht="12.75">
      <c r="W2845" s="27"/>
    </row>
    <row r="2846" ht="12.75">
      <c r="W2846" s="27"/>
    </row>
    <row r="2847" ht="12.75">
      <c r="W2847" s="27"/>
    </row>
    <row r="2848" ht="12.75">
      <c r="W2848" s="27"/>
    </row>
    <row r="2849" ht="12.75">
      <c r="W2849" s="27"/>
    </row>
    <row r="2850" ht="12.75">
      <c r="W2850" s="27"/>
    </row>
    <row r="2851" ht="12.75">
      <c r="W2851" s="27"/>
    </row>
    <row r="2852" ht="12.75">
      <c r="W2852" s="27"/>
    </row>
    <row r="2853" ht="12.75">
      <c r="W2853" s="27"/>
    </row>
    <row r="2854" ht="12.75">
      <c r="W2854" s="27"/>
    </row>
    <row r="2855" ht="12.75">
      <c r="W2855" s="27"/>
    </row>
    <row r="2856" ht="12.75">
      <c r="W2856" s="27"/>
    </row>
    <row r="2857" ht="12.75">
      <c r="W2857" s="27"/>
    </row>
    <row r="2858" ht="12.75">
      <c r="W2858" s="27"/>
    </row>
    <row r="2859" ht="12.75">
      <c r="W2859" s="27"/>
    </row>
    <row r="2860" ht="12.75">
      <c r="W2860" s="27"/>
    </row>
    <row r="2861" ht="12.75">
      <c r="W2861" s="27"/>
    </row>
    <row r="2862" ht="12.75">
      <c r="W2862" s="27"/>
    </row>
    <row r="2863" ht="12.75">
      <c r="W2863" s="27"/>
    </row>
    <row r="2864" ht="12.75">
      <c r="W2864" s="27"/>
    </row>
    <row r="2865" ht="12.75">
      <c r="W2865" s="27"/>
    </row>
    <row r="2866" ht="12.75">
      <c r="W2866" s="27"/>
    </row>
    <row r="2867" ht="12.75">
      <c r="W2867" s="27"/>
    </row>
    <row r="2868" ht="12.75">
      <c r="W2868" s="27"/>
    </row>
    <row r="2869" ht="12.75">
      <c r="W2869" s="27"/>
    </row>
    <row r="2870" ht="12.75">
      <c r="W2870" s="27"/>
    </row>
    <row r="2871" ht="12.75">
      <c r="W2871" s="27"/>
    </row>
    <row r="2872" ht="12.75">
      <c r="W2872" s="27"/>
    </row>
    <row r="2873" ht="12.75">
      <c r="W2873" s="27"/>
    </row>
    <row r="2874" ht="12.75">
      <c r="W2874" s="27"/>
    </row>
    <row r="2875" ht="12.75">
      <c r="W2875" s="27"/>
    </row>
    <row r="2876" ht="12.75">
      <c r="W2876" s="27"/>
    </row>
    <row r="2877" ht="12.75">
      <c r="W2877" s="27"/>
    </row>
    <row r="2878" ht="12.75">
      <c r="W2878" s="27"/>
    </row>
    <row r="2879" ht="12.75">
      <c r="W2879" s="27"/>
    </row>
    <row r="2880" ht="12.75">
      <c r="W2880" s="27"/>
    </row>
    <row r="2881" ht="12.75">
      <c r="W2881" s="27"/>
    </row>
    <row r="2882" ht="12.75">
      <c r="W2882" s="27"/>
    </row>
    <row r="2883" ht="12.75">
      <c r="W2883" s="27"/>
    </row>
    <row r="2884" ht="12.75">
      <c r="W2884" s="27"/>
    </row>
    <row r="2885" ht="12.75">
      <c r="W2885" s="27"/>
    </row>
    <row r="2886" ht="12.75">
      <c r="W2886" s="27"/>
    </row>
    <row r="2887" ht="12.75">
      <c r="W2887" s="27"/>
    </row>
    <row r="2888" ht="12.75">
      <c r="W2888" s="27"/>
    </row>
    <row r="2889" ht="12.75">
      <c r="W2889" s="27"/>
    </row>
    <row r="2890" ht="12.75">
      <c r="W2890" s="27"/>
    </row>
    <row r="2891" ht="12.75">
      <c r="W2891" s="27"/>
    </row>
    <row r="2892" ht="12.75">
      <c r="W2892" s="27"/>
    </row>
    <row r="2893" ht="12.75">
      <c r="W2893" s="27"/>
    </row>
    <row r="2894" ht="12.75">
      <c r="W2894" s="27"/>
    </row>
    <row r="2895" ht="12.75">
      <c r="W2895" s="27"/>
    </row>
    <row r="2896" ht="12.75">
      <c r="W2896" s="27"/>
    </row>
    <row r="2897" ht="12.75">
      <c r="W2897" s="27"/>
    </row>
    <row r="2898" ht="12.75">
      <c r="W2898" s="27"/>
    </row>
    <row r="2899" ht="12.75">
      <c r="W2899" s="27"/>
    </row>
    <row r="2900" ht="12.75">
      <c r="W2900" s="27"/>
    </row>
    <row r="2901" ht="12.75">
      <c r="W2901" s="27"/>
    </row>
    <row r="2902" ht="12.75">
      <c r="W2902" s="27"/>
    </row>
    <row r="2903" ht="12.75">
      <c r="W2903" s="27"/>
    </row>
    <row r="2904" ht="12.75">
      <c r="W2904" s="27"/>
    </row>
    <row r="2905" ht="12.75">
      <c r="W2905" s="27"/>
    </row>
    <row r="2906" ht="12.75">
      <c r="W2906" s="27"/>
    </row>
    <row r="2907" ht="12.75">
      <c r="W2907" s="27"/>
    </row>
    <row r="2908" ht="12.75">
      <c r="W2908" s="27"/>
    </row>
    <row r="2909" ht="12.75">
      <c r="W2909" s="27"/>
    </row>
    <row r="2910" ht="12.75">
      <c r="W2910" s="27"/>
    </row>
    <row r="2911" ht="12.75">
      <c r="W2911" s="27"/>
    </row>
    <row r="2912" ht="12.75">
      <c r="W2912" s="27"/>
    </row>
    <row r="2913" ht="12.75">
      <c r="W2913" s="27"/>
    </row>
    <row r="2914" ht="12.75">
      <c r="W2914" s="27"/>
    </row>
    <row r="2915" ht="12.75">
      <c r="W2915" s="27"/>
    </row>
    <row r="2916" ht="12.75">
      <c r="W2916" s="27"/>
    </row>
    <row r="2917" ht="12.75">
      <c r="W2917" s="27"/>
    </row>
    <row r="2918" ht="12.75">
      <c r="W2918" s="27"/>
    </row>
    <row r="2919" ht="12.75">
      <c r="W2919" s="27"/>
    </row>
    <row r="2920" ht="12.75">
      <c r="W2920" s="27"/>
    </row>
    <row r="2921" ht="12.75">
      <c r="W2921" s="27"/>
    </row>
    <row r="2922" ht="12.75">
      <c r="W2922" s="27"/>
    </row>
    <row r="2923" ht="12.75">
      <c r="W2923" s="27"/>
    </row>
    <row r="2924" ht="12.75">
      <c r="W2924" s="27"/>
    </row>
    <row r="2925" ht="12.75">
      <c r="W2925" s="27"/>
    </row>
    <row r="2926" ht="12.75">
      <c r="W2926" s="27"/>
    </row>
    <row r="2927" ht="12.75">
      <c r="W2927" s="27"/>
    </row>
    <row r="2928" ht="12.75">
      <c r="W2928" s="27"/>
    </row>
    <row r="2929" ht="12.75">
      <c r="W2929" s="27"/>
    </row>
    <row r="2930" ht="12.75">
      <c r="W2930" s="27"/>
    </row>
    <row r="2931" ht="12.75">
      <c r="W2931" s="27"/>
    </row>
    <row r="2932" ht="12.75">
      <c r="W2932" s="27"/>
    </row>
    <row r="2933" ht="12.75">
      <c r="W2933" s="27"/>
    </row>
    <row r="2934" ht="12.75">
      <c r="W2934" s="27"/>
    </row>
    <row r="2935" ht="12.75">
      <c r="W2935" s="27"/>
    </row>
    <row r="2936" ht="12.75">
      <c r="W2936" s="27"/>
    </row>
    <row r="2937" ht="12.75">
      <c r="W2937" s="27"/>
    </row>
    <row r="2938" ht="12.75">
      <c r="W2938" s="27"/>
    </row>
    <row r="2939" ht="12.75">
      <c r="W2939" s="27"/>
    </row>
    <row r="2940" ht="12.75">
      <c r="W2940" s="27"/>
    </row>
    <row r="2941" ht="12.75">
      <c r="W2941" s="27"/>
    </row>
    <row r="2942" ht="12.75">
      <c r="W2942" s="27"/>
    </row>
    <row r="2943" ht="12.75">
      <c r="W2943" s="27"/>
    </row>
    <row r="2944" ht="12.75">
      <c r="W2944" s="27"/>
    </row>
    <row r="2945" ht="12.75">
      <c r="W2945" s="27"/>
    </row>
    <row r="2946" ht="12.75">
      <c r="W2946" s="27"/>
    </row>
    <row r="2947" ht="12.75">
      <c r="W2947" s="27"/>
    </row>
    <row r="2948" ht="12.75">
      <c r="W2948" s="27"/>
    </row>
    <row r="2949" ht="12.75">
      <c r="W2949" s="27"/>
    </row>
    <row r="2950" ht="12.75">
      <c r="W2950" s="27"/>
    </row>
    <row r="2951" ht="12.75">
      <c r="W2951" s="27"/>
    </row>
    <row r="2952" ht="12.75">
      <c r="W2952" s="27"/>
    </row>
    <row r="2953" ht="12.75">
      <c r="W2953" s="27"/>
    </row>
    <row r="2954" ht="12.75">
      <c r="W2954" s="27"/>
    </row>
    <row r="2955" ht="12.75">
      <c r="W2955" s="27"/>
    </row>
    <row r="2956" ht="12.75">
      <c r="W2956" s="27"/>
    </row>
    <row r="2957" ht="12.75">
      <c r="W2957" s="27"/>
    </row>
    <row r="2958" ht="12.75">
      <c r="W2958" s="27"/>
    </row>
    <row r="2959" ht="12.75">
      <c r="W2959" s="27"/>
    </row>
    <row r="2960" ht="12.75">
      <c r="W2960" s="27"/>
    </row>
    <row r="2961" ht="12.75">
      <c r="W2961" s="27"/>
    </row>
    <row r="2962" ht="12.75">
      <c r="W2962" s="27"/>
    </row>
    <row r="2963" ht="12.75">
      <c r="W2963" s="27"/>
    </row>
    <row r="2964" ht="12.75">
      <c r="W2964" s="27"/>
    </row>
    <row r="2965" ht="12.75">
      <c r="W2965" s="27"/>
    </row>
    <row r="2966" ht="12.75">
      <c r="W2966" s="27"/>
    </row>
    <row r="2967" ht="12.75">
      <c r="W2967" s="27"/>
    </row>
    <row r="2968" ht="12.75">
      <c r="W2968" s="27"/>
    </row>
    <row r="2969" ht="12.75">
      <c r="W2969" s="27"/>
    </row>
    <row r="2970" ht="12.75">
      <c r="W2970" s="27"/>
    </row>
    <row r="2971" ht="12.75">
      <c r="W2971" s="27"/>
    </row>
    <row r="2972" ht="12.75">
      <c r="W2972" s="27"/>
    </row>
    <row r="2973" ht="12.75">
      <c r="W2973" s="27"/>
    </row>
    <row r="2974" ht="12.75">
      <c r="W2974" s="27"/>
    </row>
    <row r="2975" ht="12.75">
      <c r="W2975" s="27"/>
    </row>
    <row r="2976" ht="12.75">
      <c r="W2976" s="27"/>
    </row>
    <row r="2977" ht="12.75">
      <c r="W2977" s="27"/>
    </row>
    <row r="2978" ht="12.75">
      <c r="W2978" s="27"/>
    </row>
    <row r="2979" ht="12.75">
      <c r="W2979" s="27"/>
    </row>
    <row r="2980" ht="12.75">
      <c r="W2980" s="27"/>
    </row>
    <row r="2981" ht="12.75">
      <c r="W2981" s="27"/>
    </row>
    <row r="2982" ht="12.75">
      <c r="W2982" s="27"/>
    </row>
    <row r="2983" ht="12.75">
      <c r="W2983" s="27"/>
    </row>
    <row r="2984" ht="12.75">
      <c r="W2984" s="27"/>
    </row>
    <row r="2985" ht="12.75">
      <c r="W2985" s="27"/>
    </row>
    <row r="2986" ht="12.75">
      <c r="W2986" s="27"/>
    </row>
    <row r="2987" ht="12.75">
      <c r="W2987" s="27"/>
    </row>
    <row r="2988" ht="12.75">
      <c r="W2988" s="27"/>
    </row>
    <row r="2989" ht="12.75">
      <c r="W2989" s="27"/>
    </row>
    <row r="2990" ht="12.75">
      <c r="W2990" s="27"/>
    </row>
    <row r="2991" ht="12.75">
      <c r="W2991" s="27"/>
    </row>
    <row r="2992" ht="12.75">
      <c r="W2992" s="27"/>
    </row>
    <row r="2993" ht="12.75">
      <c r="W2993" s="27"/>
    </row>
    <row r="2994" ht="12.75">
      <c r="W2994" s="27"/>
    </row>
    <row r="2995" ht="12.75">
      <c r="W2995" s="27"/>
    </row>
    <row r="2996" ht="12.75">
      <c r="W2996" s="27"/>
    </row>
    <row r="2997" ht="12.75">
      <c r="W2997" s="27"/>
    </row>
    <row r="2998" ht="12.75">
      <c r="W2998" s="27"/>
    </row>
    <row r="2999" ht="12.75">
      <c r="W2999" s="27"/>
    </row>
    <row r="3000" ht="12.75">
      <c r="W3000" s="27"/>
    </row>
    <row r="3001" ht="12.75">
      <c r="W3001" s="27"/>
    </row>
    <row r="3002" ht="12.75">
      <c r="W3002" s="27"/>
    </row>
    <row r="3003" ht="12.75">
      <c r="W3003" s="27"/>
    </row>
    <row r="3004" ht="12.75">
      <c r="W3004" s="27"/>
    </row>
    <row r="3005" ht="12.75">
      <c r="W3005" s="27"/>
    </row>
    <row r="3006" ht="12.75">
      <c r="W3006" s="27"/>
    </row>
    <row r="3007" ht="12.75">
      <c r="W3007" s="27"/>
    </row>
    <row r="3008" ht="12.75">
      <c r="W3008" s="27"/>
    </row>
    <row r="3009" ht="12.75">
      <c r="W3009" s="27"/>
    </row>
    <row r="3010" ht="12.75">
      <c r="W3010" s="27"/>
    </row>
    <row r="3011" ht="12.75">
      <c r="W3011" s="27"/>
    </row>
    <row r="3012" ht="12.75">
      <c r="W3012" s="27"/>
    </row>
    <row r="3013" ht="12.75">
      <c r="W3013" s="27"/>
    </row>
    <row r="3014" ht="12.75">
      <c r="W3014" s="27"/>
    </row>
    <row r="3015" ht="12.75">
      <c r="W3015" s="27"/>
    </row>
    <row r="3016" ht="12.75">
      <c r="W3016" s="27"/>
    </row>
    <row r="3017" ht="12.75">
      <c r="W3017" s="27"/>
    </row>
    <row r="3018" ht="12.75">
      <c r="W3018" s="27"/>
    </row>
    <row r="3019" ht="12.75">
      <c r="W3019" s="27"/>
    </row>
    <row r="3020" ht="12.75">
      <c r="W3020" s="27"/>
    </row>
    <row r="3021" ht="12.75">
      <c r="W3021" s="27"/>
    </row>
    <row r="3022" ht="12.75">
      <c r="W3022" s="27"/>
    </row>
    <row r="3023" ht="12.75">
      <c r="W3023" s="27"/>
    </row>
    <row r="3024" ht="12.75">
      <c r="W3024" s="27"/>
    </row>
    <row r="3025" ht="12.75">
      <c r="W3025" s="27"/>
    </row>
    <row r="3026" ht="12.75">
      <c r="W3026" s="27"/>
    </row>
    <row r="3027" ht="12.75">
      <c r="W3027" s="27"/>
    </row>
    <row r="3028" ht="12.75">
      <c r="W3028" s="27"/>
    </row>
    <row r="3029" ht="12.75">
      <c r="W3029" s="27"/>
    </row>
    <row r="3030" ht="12.75">
      <c r="W3030" s="27"/>
    </row>
    <row r="3031" ht="12.75">
      <c r="W3031" s="27"/>
    </row>
    <row r="3032" ht="12.75">
      <c r="W3032" s="27"/>
    </row>
    <row r="3033" ht="12.75">
      <c r="W3033" s="27"/>
    </row>
    <row r="3034" ht="12.75">
      <c r="W3034" s="27"/>
    </row>
    <row r="3035" ht="12.75">
      <c r="W3035" s="27"/>
    </row>
    <row r="3036" ht="12.75">
      <c r="W3036" s="27"/>
    </row>
    <row r="3037" ht="12.75">
      <c r="W3037" s="27"/>
    </row>
    <row r="3038" ht="12.75">
      <c r="W3038" s="27"/>
    </row>
    <row r="3039" ht="12.75">
      <c r="W3039" s="27"/>
    </row>
    <row r="3040" ht="12.75">
      <c r="W3040" s="27"/>
    </row>
    <row r="3041" ht="12.75">
      <c r="W3041" s="27"/>
    </row>
    <row r="3042" ht="12.75">
      <c r="W3042" s="27"/>
    </row>
    <row r="3043" ht="12.75">
      <c r="W3043" s="27"/>
    </row>
    <row r="3044" ht="12.75">
      <c r="W3044" s="27"/>
    </row>
    <row r="3045" ht="12.75">
      <c r="W3045" s="27"/>
    </row>
    <row r="3046" ht="12.75">
      <c r="W3046" s="27"/>
    </row>
    <row r="3047" ht="12.75">
      <c r="W3047" s="27"/>
    </row>
    <row r="3048" ht="12.75">
      <c r="W3048" s="27"/>
    </row>
    <row r="3049" ht="12.75">
      <c r="W3049" s="27"/>
    </row>
    <row r="3050" ht="12.75">
      <c r="W3050" s="27"/>
    </row>
    <row r="3051" ht="12.75">
      <c r="W3051" s="27"/>
    </row>
    <row r="3052" ht="12.75">
      <c r="W3052" s="27"/>
    </row>
    <row r="3053" ht="12.75">
      <c r="W3053" s="27"/>
    </row>
    <row r="3054" ht="12.75">
      <c r="W3054" s="27"/>
    </row>
    <row r="3055" ht="12.75">
      <c r="W3055" s="27"/>
    </row>
    <row r="3056" ht="12.75">
      <c r="W3056" s="27"/>
    </row>
    <row r="3057" ht="12.75">
      <c r="W3057" s="27"/>
    </row>
    <row r="3058" ht="12.75">
      <c r="W3058" s="27"/>
    </row>
    <row r="3059" ht="12.75">
      <c r="W3059" s="27"/>
    </row>
    <row r="3060" ht="12.75">
      <c r="W3060" s="27"/>
    </row>
    <row r="3061" ht="12.75">
      <c r="W3061" s="27"/>
    </row>
    <row r="3062" ht="12.75">
      <c r="W3062" s="27"/>
    </row>
    <row r="3063" ht="12.75">
      <c r="W3063" s="27"/>
    </row>
    <row r="3064" ht="12.75">
      <c r="W3064" s="27"/>
    </row>
    <row r="3065" ht="12.75">
      <c r="W3065" s="27"/>
    </row>
    <row r="3066" ht="12.75">
      <c r="W3066" s="27"/>
    </row>
    <row r="3067" ht="12.75">
      <c r="W3067" s="27"/>
    </row>
    <row r="3068" ht="12.75">
      <c r="W3068" s="27"/>
    </row>
    <row r="3069" ht="12.75">
      <c r="W3069" s="27"/>
    </row>
    <row r="3070" ht="12.75">
      <c r="W3070" s="27"/>
    </row>
    <row r="3071" ht="12.75">
      <c r="W3071" s="27"/>
    </row>
    <row r="3072" ht="12.75">
      <c r="W3072" s="27"/>
    </row>
    <row r="3073" ht="12.75">
      <c r="W3073" s="27"/>
    </row>
    <row r="3074" ht="12.75">
      <c r="W3074" s="27"/>
    </row>
    <row r="3075" ht="12.75">
      <c r="W3075" s="27"/>
    </row>
    <row r="3076" ht="12.75">
      <c r="W3076" s="27"/>
    </row>
    <row r="3077" ht="12.75">
      <c r="W3077" s="27"/>
    </row>
    <row r="3078" ht="12.75">
      <c r="W3078" s="27"/>
    </row>
    <row r="3079" ht="12.75">
      <c r="W3079" s="27"/>
    </row>
    <row r="3080" ht="12.75">
      <c r="W3080" s="27"/>
    </row>
    <row r="3081" ht="12.75">
      <c r="W3081" s="27"/>
    </row>
    <row r="3082" ht="12.75">
      <c r="W3082" s="27"/>
    </row>
    <row r="3083" ht="12.75">
      <c r="W3083" s="27"/>
    </row>
    <row r="3084" ht="12.75">
      <c r="W3084" s="27"/>
    </row>
    <row r="3085" ht="12.75">
      <c r="W3085" s="27"/>
    </row>
    <row r="3086" ht="12.75">
      <c r="W3086" s="27"/>
    </row>
    <row r="3087" ht="12.75">
      <c r="W3087" s="27"/>
    </row>
    <row r="3088" ht="12.75">
      <c r="W3088" s="27"/>
    </row>
    <row r="3089" ht="12.75">
      <c r="W3089" s="27"/>
    </row>
    <row r="3090" ht="12.75">
      <c r="W3090" s="27"/>
    </row>
    <row r="3091" ht="12.75">
      <c r="W3091" s="27"/>
    </row>
    <row r="3092" ht="12.75">
      <c r="W3092" s="27"/>
    </row>
    <row r="3093" ht="12.75">
      <c r="W3093" s="27"/>
    </row>
    <row r="3094" ht="12.75">
      <c r="W3094" s="27"/>
    </row>
    <row r="3095" ht="12.75">
      <c r="W3095" s="27"/>
    </row>
    <row r="3096" ht="12.75">
      <c r="W3096" s="27"/>
    </row>
    <row r="3097" ht="12.75">
      <c r="W3097" s="27"/>
    </row>
    <row r="3098" ht="12.75">
      <c r="W3098" s="27"/>
    </row>
    <row r="3099" ht="12.75">
      <c r="W3099" s="27"/>
    </row>
    <row r="3100" ht="12.75">
      <c r="W3100" s="27"/>
    </row>
    <row r="3101" ht="12.75">
      <c r="W3101" s="27"/>
    </row>
    <row r="3102" ht="12.75">
      <c r="W3102" s="27"/>
    </row>
    <row r="3103" ht="12.75">
      <c r="W3103" s="27"/>
    </row>
    <row r="3104" ht="12.75">
      <c r="W3104" s="27"/>
    </row>
    <row r="3105" ht="12.75">
      <c r="W3105" s="27"/>
    </row>
    <row r="3106" ht="12.75">
      <c r="W3106" s="27"/>
    </row>
    <row r="3107" ht="12.75">
      <c r="W3107" s="27"/>
    </row>
    <row r="3108" ht="12.75">
      <c r="W3108" s="27"/>
    </row>
    <row r="3109" ht="12.75">
      <c r="W3109" s="27"/>
    </row>
    <row r="3110" ht="12.75">
      <c r="W3110" s="27"/>
    </row>
    <row r="3111" ht="12.75">
      <c r="W3111" s="27"/>
    </row>
    <row r="3112" ht="12.75">
      <c r="W3112" s="27"/>
    </row>
    <row r="3113" ht="12.75">
      <c r="W3113" s="27"/>
    </row>
    <row r="3114" ht="12.75">
      <c r="W3114" s="27"/>
    </row>
    <row r="3115" ht="12.75">
      <c r="W3115" s="27"/>
    </row>
    <row r="3116" ht="12.75">
      <c r="W3116" s="27"/>
    </row>
    <row r="3117" ht="12.75">
      <c r="W3117" s="27"/>
    </row>
    <row r="3118" ht="12.75">
      <c r="W3118" s="27"/>
    </row>
    <row r="3119" ht="12.75">
      <c r="W3119" s="27"/>
    </row>
    <row r="3120" ht="12.75">
      <c r="W3120" s="27"/>
    </row>
    <row r="3121" ht="12.75">
      <c r="W3121" s="27"/>
    </row>
    <row r="3122" ht="12.75">
      <c r="W3122" s="27"/>
    </row>
    <row r="3123" ht="12.75">
      <c r="W3123" s="27"/>
    </row>
    <row r="3124" ht="12.75">
      <c r="W3124" s="27"/>
    </row>
    <row r="3125" ht="12.75">
      <c r="W3125" s="27"/>
    </row>
    <row r="3126" ht="12.75">
      <c r="W3126" s="27"/>
    </row>
    <row r="3127" ht="12.75">
      <c r="W3127" s="27"/>
    </row>
    <row r="3128" ht="12.75">
      <c r="W3128" s="27"/>
    </row>
    <row r="3129" ht="12.75">
      <c r="W3129" s="27"/>
    </row>
    <row r="3130" ht="12.75">
      <c r="W3130" s="27"/>
    </row>
    <row r="3131" ht="12.75">
      <c r="W3131" s="27"/>
    </row>
    <row r="3132" ht="12.75">
      <c r="W3132" s="27"/>
    </row>
    <row r="3133" ht="12.75">
      <c r="W3133" s="27"/>
    </row>
    <row r="3134" ht="12.75">
      <c r="W3134" s="27"/>
    </row>
    <row r="3135" ht="12.75">
      <c r="W3135" s="27"/>
    </row>
    <row r="3136" ht="12.75">
      <c r="W3136" s="27"/>
    </row>
    <row r="3137" ht="12.75">
      <c r="W3137" s="27"/>
    </row>
    <row r="3138" ht="12.75">
      <c r="W3138" s="27"/>
    </row>
    <row r="3139" ht="12.75">
      <c r="W3139" s="27"/>
    </row>
    <row r="3140" ht="12.75">
      <c r="W3140" s="27"/>
    </row>
    <row r="3141" ht="12.75">
      <c r="W3141" s="27"/>
    </row>
    <row r="3142" ht="12.75">
      <c r="W3142" s="27"/>
    </row>
    <row r="3143" ht="12.75">
      <c r="W3143" s="27"/>
    </row>
    <row r="3144" ht="12.75">
      <c r="W3144" s="27"/>
    </row>
    <row r="3145" ht="12.75">
      <c r="W3145" s="27"/>
    </row>
    <row r="3146" ht="12.75">
      <c r="W3146" s="27"/>
    </row>
    <row r="3147" ht="12.75">
      <c r="W3147" s="27"/>
    </row>
    <row r="3148" ht="12.75">
      <c r="W3148" s="27"/>
    </row>
    <row r="3149" ht="12.75">
      <c r="W3149" s="27"/>
    </row>
    <row r="3150" ht="12.75">
      <c r="W3150" s="27"/>
    </row>
    <row r="3151" ht="12.75">
      <c r="W3151" s="27"/>
    </row>
    <row r="3152" ht="12.75">
      <c r="W3152" s="27"/>
    </row>
    <row r="3153" ht="12.75">
      <c r="W3153" s="27"/>
    </row>
    <row r="3154" ht="12.75">
      <c r="W3154" s="27"/>
    </row>
    <row r="3155" ht="12.75">
      <c r="W3155" s="27"/>
    </row>
    <row r="3156" ht="12.75">
      <c r="W3156" s="27"/>
    </row>
    <row r="3157" ht="12.75">
      <c r="W3157" s="27"/>
    </row>
    <row r="3158" ht="12.75">
      <c r="W3158" s="27"/>
    </row>
    <row r="3159" ht="12.75">
      <c r="W3159" s="27"/>
    </row>
    <row r="3160" ht="12.75">
      <c r="W3160" s="27"/>
    </row>
    <row r="3161" ht="12.75">
      <c r="W3161" s="27"/>
    </row>
    <row r="3162" ht="12.75">
      <c r="W3162" s="27"/>
    </row>
    <row r="3163" ht="12.75">
      <c r="W3163" s="27"/>
    </row>
    <row r="3164" ht="12.75">
      <c r="W3164" s="27"/>
    </row>
    <row r="3165" ht="12.75">
      <c r="W3165" s="27"/>
    </row>
    <row r="3166" ht="12.75">
      <c r="W3166" s="27"/>
    </row>
    <row r="3167" ht="12.75">
      <c r="W3167" s="27"/>
    </row>
    <row r="3168" ht="12.75">
      <c r="W3168" s="27"/>
    </row>
    <row r="3169" ht="12.75">
      <c r="W3169" s="27"/>
    </row>
    <row r="3170" ht="12.75">
      <c r="W3170" s="27"/>
    </row>
    <row r="3171" ht="12.75">
      <c r="W3171" s="27"/>
    </row>
    <row r="3172" ht="12.75">
      <c r="W3172" s="27"/>
    </row>
    <row r="3173" ht="12.75">
      <c r="W3173" s="27"/>
    </row>
    <row r="3174" ht="12.75">
      <c r="W3174" s="27"/>
    </row>
    <row r="3175" ht="12.75">
      <c r="W3175" s="27"/>
    </row>
    <row r="3176" ht="12.75">
      <c r="W3176" s="27"/>
    </row>
    <row r="3177" ht="12.75">
      <c r="W3177" s="27"/>
    </row>
    <row r="3178" ht="12.75">
      <c r="W3178" s="27"/>
    </row>
    <row r="3179" ht="12.75">
      <c r="W3179" s="27"/>
    </row>
    <row r="3180" ht="12.75">
      <c r="W3180" s="27"/>
    </row>
    <row r="3181" ht="12.75">
      <c r="W3181" s="27"/>
    </row>
    <row r="3182" ht="12.75">
      <c r="W3182" s="27"/>
    </row>
    <row r="3183" ht="12.75">
      <c r="W3183" s="27"/>
    </row>
    <row r="3184" ht="12.75">
      <c r="W3184" s="27"/>
    </row>
    <row r="3185" ht="12.75">
      <c r="W3185" s="27"/>
    </row>
    <row r="3186" ht="12.75">
      <c r="W3186" s="27"/>
    </row>
    <row r="3187" ht="12.75">
      <c r="W3187" s="27"/>
    </row>
    <row r="3188" ht="12.75">
      <c r="W3188" s="27"/>
    </row>
    <row r="3189" ht="12.75">
      <c r="W3189" s="27"/>
    </row>
    <row r="3190" ht="12.75">
      <c r="W3190" s="27"/>
    </row>
    <row r="3191" ht="12.75">
      <c r="W3191" s="27"/>
    </row>
    <row r="3192" ht="12.75">
      <c r="W3192" s="27"/>
    </row>
    <row r="3193" ht="12.75">
      <c r="W3193" s="27"/>
    </row>
    <row r="3194" ht="12.75">
      <c r="W3194" s="27"/>
    </row>
    <row r="3195" ht="12.75">
      <c r="W3195" s="27"/>
    </row>
    <row r="3196" ht="12.75">
      <c r="W3196" s="27"/>
    </row>
    <row r="3197" ht="12.75">
      <c r="W3197" s="27"/>
    </row>
    <row r="3198" ht="12.75">
      <c r="W3198" s="27"/>
    </row>
    <row r="3199" ht="12.75">
      <c r="W3199" s="27"/>
    </row>
    <row r="3200" ht="12.75">
      <c r="W3200" s="27"/>
    </row>
    <row r="3201" ht="12.75">
      <c r="W3201" s="27"/>
    </row>
    <row r="3202" ht="12.75">
      <c r="W3202" s="27"/>
    </row>
    <row r="3203" ht="12.75">
      <c r="W3203" s="27"/>
    </row>
    <row r="3204" ht="12.75">
      <c r="W3204" s="27"/>
    </row>
    <row r="3205" ht="12.75">
      <c r="W3205" s="27"/>
    </row>
    <row r="3206" ht="12.75">
      <c r="W3206" s="27"/>
    </row>
    <row r="3207" ht="12.75">
      <c r="W3207" s="27"/>
    </row>
    <row r="3208" ht="12.75">
      <c r="W3208" s="27"/>
    </row>
    <row r="3209" ht="12.75">
      <c r="W3209" s="27"/>
    </row>
    <row r="3210" ht="12.75">
      <c r="W3210" s="27"/>
    </row>
    <row r="3211" ht="12.75">
      <c r="W3211" s="27"/>
    </row>
    <row r="3212" ht="12.75">
      <c r="W3212" s="27"/>
    </row>
    <row r="3213" ht="12.75">
      <c r="W3213" s="27"/>
    </row>
    <row r="3214" ht="12.75">
      <c r="W3214" s="27"/>
    </row>
    <row r="3215" ht="12.75">
      <c r="W3215" s="27"/>
    </row>
    <row r="3216" ht="12.75">
      <c r="W3216" s="27"/>
    </row>
    <row r="3217" ht="12.75">
      <c r="W3217" s="27"/>
    </row>
    <row r="3218" ht="12.75">
      <c r="W3218" s="27"/>
    </row>
    <row r="3219" ht="12.75">
      <c r="W3219" s="27"/>
    </row>
    <row r="3220" ht="12.75">
      <c r="W3220" s="27"/>
    </row>
    <row r="3221" ht="12.75">
      <c r="W3221" s="27"/>
    </row>
    <row r="3222" ht="12.75">
      <c r="W3222" s="27"/>
    </row>
    <row r="3223" ht="12.75">
      <c r="W3223" s="27"/>
    </row>
    <row r="3224" ht="12.75">
      <c r="W3224" s="27"/>
    </row>
    <row r="3225" ht="12.75">
      <c r="W3225" s="27"/>
    </row>
    <row r="3226" ht="12.75">
      <c r="W3226" s="27"/>
    </row>
    <row r="3227" ht="12.75">
      <c r="W3227" s="27"/>
    </row>
    <row r="3228" ht="12.75">
      <c r="W3228" s="27"/>
    </row>
    <row r="3229" ht="12.75">
      <c r="W3229" s="27"/>
    </row>
    <row r="3230" ht="12.75">
      <c r="W3230" s="27"/>
    </row>
    <row r="3231" ht="12.75">
      <c r="W3231" s="27"/>
    </row>
    <row r="3232" ht="12.75">
      <c r="W3232" s="27"/>
    </row>
    <row r="3233" ht="12.75">
      <c r="W3233" s="27"/>
    </row>
    <row r="3234" ht="12.75">
      <c r="W3234" s="27"/>
    </row>
    <row r="3235" ht="12.75">
      <c r="W3235" s="27"/>
    </row>
    <row r="3236" ht="12.75">
      <c r="W3236" s="27"/>
    </row>
    <row r="3237" ht="12.75">
      <c r="W3237" s="27"/>
    </row>
    <row r="3238" ht="12.75">
      <c r="W3238" s="27"/>
    </row>
    <row r="3239" ht="12.75">
      <c r="W3239" s="27"/>
    </row>
    <row r="3240" ht="12.75">
      <c r="W3240" s="27"/>
    </row>
    <row r="3241" ht="12.75">
      <c r="W3241" s="27"/>
    </row>
    <row r="3242" ht="12.75">
      <c r="W3242" s="27"/>
    </row>
    <row r="3243" ht="12.75">
      <c r="W3243" s="27"/>
    </row>
    <row r="3244" ht="12.75">
      <c r="W3244" s="27"/>
    </row>
    <row r="3245" ht="12.75">
      <c r="W3245" s="27"/>
    </row>
    <row r="3246" ht="12.75">
      <c r="W3246" s="27"/>
    </row>
    <row r="3247" ht="12.75">
      <c r="W3247" s="27"/>
    </row>
    <row r="3248" ht="12.75">
      <c r="W3248" s="27"/>
    </row>
    <row r="3249" ht="12.75">
      <c r="W3249" s="27"/>
    </row>
    <row r="3250" ht="12.75">
      <c r="W3250" s="27"/>
    </row>
    <row r="3251" ht="12.75">
      <c r="W3251" s="27"/>
    </row>
    <row r="3252" ht="12.75">
      <c r="W3252" s="27"/>
    </row>
    <row r="3253" ht="12.75">
      <c r="W3253" s="27"/>
    </row>
    <row r="3254" ht="12.75">
      <c r="W3254" s="27"/>
    </row>
    <row r="3255" ht="12.75">
      <c r="W3255" s="27"/>
    </row>
    <row r="3256" ht="12.75">
      <c r="W3256" s="27"/>
    </row>
    <row r="3257" ht="12.75">
      <c r="W3257" s="27"/>
    </row>
    <row r="3258" ht="12.75">
      <c r="W3258" s="27"/>
    </row>
    <row r="3259" ht="12.75">
      <c r="W3259" s="27"/>
    </row>
    <row r="3260" ht="12.75">
      <c r="W3260" s="27"/>
    </row>
    <row r="3261" ht="12.75">
      <c r="W3261" s="27"/>
    </row>
    <row r="3262" ht="12.75">
      <c r="W3262" s="27"/>
    </row>
    <row r="3263" ht="12.75">
      <c r="W3263" s="27"/>
    </row>
    <row r="3264" ht="12.75">
      <c r="W3264" s="27"/>
    </row>
    <row r="3265" ht="12.75">
      <c r="W3265" s="27"/>
    </row>
    <row r="3266" ht="12.75">
      <c r="W3266" s="27"/>
    </row>
    <row r="3267" ht="12.75">
      <c r="W3267" s="27"/>
    </row>
    <row r="3268" ht="12.75">
      <c r="W3268" s="27"/>
    </row>
    <row r="3269" ht="12.75">
      <c r="W3269" s="27"/>
    </row>
    <row r="3270" ht="12.75">
      <c r="W3270" s="27"/>
    </row>
    <row r="3271" ht="12.75">
      <c r="W3271" s="27"/>
    </row>
    <row r="3272" ht="12.75">
      <c r="W3272" s="27"/>
    </row>
    <row r="3273" ht="12.75">
      <c r="W3273" s="27"/>
    </row>
    <row r="3274" ht="12.75">
      <c r="W3274" s="27"/>
    </row>
    <row r="3275" ht="12.75">
      <c r="W3275" s="27"/>
    </row>
    <row r="3276" ht="12.75">
      <c r="W3276" s="27"/>
    </row>
    <row r="3277" ht="12.75">
      <c r="W3277" s="27"/>
    </row>
    <row r="3278" ht="12.75">
      <c r="W3278" s="27"/>
    </row>
    <row r="3279" ht="12.75">
      <c r="W3279" s="27"/>
    </row>
    <row r="3280" ht="12.75">
      <c r="W3280" s="27"/>
    </row>
    <row r="3281" ht="12.75">
      <c r="W3281" s="27"/>
    </row>
    <row r="3282" ht="12.75">
      <c r="W3282" s="27"/>
    </row>
    <row r="3283" ht="12.75">
      <c r="W3283" s="27"/>
    </row>
    <row r="3284" ht="12.75">
      <c r="W3284" s="27"/>
    </row>
    <row r="3285" ht="12.75">
      <c r="W3285" s="27"/>
    </row>
    <row r="3286" ht="12.75">
      <c r="W3286" s="27"/>
    </row>
    <row r="3287" ht="12.75">
      <c r="W3287" s="27"/>
    </row>
  </sheetData>
  <sheetProtection password="CC56" sheet="1" objects="1" scenarios="1"/>
  <printOptions gridLines="1"/>
  <pageMargins left="0.75" right="0.75" top="1" bottom="1" header="0.4921259845" footer="0.4921259845"/>
  <pageSetup horizontalDpi="300" verticalDpi="300" orientation="portrait" paperSize="9" scale="65" r:id="rId1"/>
  <headerFooter alignWithMargins="0">
    <oddHeader>&amp;CAnlage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www.pkv-gutachter.de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PKV-Kalkulation</dc:title>
  <dc:subject/>
  <dc:creator>Schramm</dc:creator>
  <cp:keywords/>
  <dc:description/>
  <cp:lastModifiedBy> </cp:lastModifiedBy>
  <cp:lastPrinted>2003-11-01T18:43:33Z</cp:lastPrinted>
  <dcterms:created xsi:type="dcterms:W3CDTF">2001-06-13T14:33:57Z</dcterms:created>
  <dcterms:modified xsi:type="dcterms:W3CDTF">2004-04-26T20:42:57Z</dcterms:modified>
  <cp:category/>
  <cp:version/>
  <cp:contentType/>
  <cp:contentStatus/>
</cp:coreProperties>
</file>